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activeTab="5"/>
  </bookViews>
  <sheets>
    <sheet name="прил 1 вода" sheetId="1" r:id="rId1"/>
    <sheet name="прил 1 стоки" sheetId="2" r:id="rId2"/>
    <sheet name="приложение 2вода" sheetId="3" r:id="rId3"/>
    <sheet name="приложение 2стоки" sheetId="4" r:id="rId4"/>
    <sheet name="прил 3" sheetId="5" r:id="rId5"/>
    <sheet name="прил4 в" sheetId="6" r:id="rId6"/>
    <sheet name="прил4 стоки" sheetId="7" r:id="rId7"/>
    <sheet name="пр 5" sheetId="8" r:id="rId8"/>
    <sheet name="прил 6 вода" sheetId="9" r:id="rId9"/>
    <sheet name="прил 6 стоки" sheetId="10" r:id="rId10"/>
    <sheet name="прил.7" sheetId="11" r:id="rId11"/>
  </sheets>
  <externalReferences>
    <externalReference r:id="rId14"/>
  </externalReferences>
  <definedNames>
    <definedName name="_GoBack" localSheetId="6">'прил4 стоки'!$B$4</definedName>
    <definedName name="_xlnm.Print_Titles" localSheetId="7">'пр 5'!$5:$6</definedName>
    <definedName name="_xlnm.Print_Titles" localSheetId="0">'прил 1 вода'!$4:$7</definedName>
    <definedName name="_xlnm.Print_Titles" localSheetId="8">'прил 6 вода'!$5:$6</definedName>
    <definedName name="_xlnm.Print_Titles" localSheetId="9">'прил 6 стоки'!$5:$6</definedName>
    <definedName name="_xlnm.Print_Area" localSheetId="7">'пр 5'!$A$1:$L$25</definedName>
    <definedName name="_xlnm.Print_Area" localSheetId="0">'прил 1 вода'!$A$1:$E$36</definedName>
    <definedName name="_xlnm.Print_Area" localSheetId="1">'прил 1 стоки'!$A$1:$E$24</definedName>
    <definedName name="_xlnm.Print_Area" localSheetId="9">'прил 6 стоки'!$A$1:$F$89</definedName>
    <definedName name="стокиобъем11" localSheetId="10">#REF!</definedName>
    <definedName name="стокиобъем11" localSheetId="5">#REF!</definedName>
    <definedName name="стокиобъем11">#REF!</definedName>
    <definedName name="стокиобъем12" localSheetId="10">#REF!</definedName>
    <definedName name="стокиобъем12" localSheetId="5">#REF!</definedName>
    <definedName name="стокиобъем12">#REF!</definedName>
    <definedName name="стокитариф11" localSheetId="10">#REF!</definedName>
    <definedName name="стокитариф11" localSheetId="5">#REF!</definedName>
    <definedName name="стокитариф11">#REF!</definedName>
    <definedName name="стокитариф12" localSheetId="10">#REF!</definedName>
    <definedName name="стокитариф12" localSheetId="5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<sst xmlns="http://schemas.openxmlformats.org/spreadsheetml/2006/main" count="600" uniqueCount="314">
  <si>
    <t>Наименование показателей</t>
  </si>
  <si>
    <t>Рентабельность, %</t>
  </si>
  <si>
    <t>налог на имущество</t>
  </si>
  <si>
    <t>Тариф, руб./м3</t>
  </si>
  <si>
    <t>3.1.</t>
  </si>
  <si>
    <t>3.2.</t>
  </si>
  <si>
    <t>численность персонала, чел.</t>
  </si>
  <si>
    <t>средний разряд</t>
  </si>
  <si>
    <t>3.3.</t>
  </si>
  <si>
    <t>9.1.</t>
  </si>
  <si>
    <t>9.2.</t>
  </si>
  <si>
    <t>9.3.</t>
  </si>
  <si>
    <t>1.1.</t>
  </si>
  <si>
    <t>1.2.</t>
  </si>
  <si>
    <t>Производственные расходы</t>
  </si>
  <si>
    <t>1.2.1.1.</t>
  </si>
  <si>
    <t>1.2.1.2.</t>
  </si>
  <si>
    <t>1.2.2.</t>
  </si>
  <si>
    <t>1.2.3.</t>
  </si>
  <si>
    <t>1.2.4.</t>
  </si>
  <si>
    <t>1.3.</t>
  </si>
  <si>
    <t>1.4.</t>
  </si>
  <si>
    <t>среднемесячная заработная плата, руб.</t>
  </si>
  <si>
    <t>1.5.</t>
  </si>
  <si>
    <t>процент отчислений</t>
  </si>
  <si>
    <t>1.6.</t>
  </si>
  <si>
    <t>1.7.</t>
  </si>
  <si>
    <t>1.8.</t>
  </si>
  <si>
    <t>2.</t>
  </si>
  <si>
    <t>Ремонтные расходы</t>
  </si>
  <si>
    <t>2.1.</t>
  </si>
  <si>
    <t>2.2.</t>
  </si>
  <si>
    <t>2.3.</t>
  </si>
  <si>
    <t>2.4.</t>
  </si>
  <si>
    <t>3.</t>
  </si>
  <si>
    <t>Административные (общеэксплуатационные) расходы</t>
  </si>
  <si>
    <t>3.4.</t>
  </si>
  <si>
    <t>3.5.</t>
  </si>
  <si>
    <t>3.7.</t>
  </si>
  <si>
    <t>3.8.</t>
  </si>
  <si>
    <t>4.</t>
  </si>
  <si>
    <t>Сбытовые расходы гарантирующих организаций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</si>
  <si>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</si>
  <si>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</si>
  <si>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</si>
  <si>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</si>
  <si>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>7.</t>
  </si>
  <si>
    <t>Налоги и сборы, включаемые в себестоимость</t>
  </si>
  <si>
    <t>7.1.</t>
  </si>
  <si>
    <t>7.2.</t>
  </si>
  <si>
    <t>налог на воду</t>
  </si>
  <si>
    <t>Итого расходов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</si>
  <si>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</si>
  <si>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</si>
  <si>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</si>
  <si>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</si>
  <si>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Необходимая валовая выручка</t>
  </si>
  <si>
    <t>Тариф  с НДС, руб./м3</t>
  </si>
  <si>
    <t>индекс роста, %</t>
  </si>
  <si>
    <t>Тариф с НДС  на период с 01.07.2013 по 30.08.2013 г.</t>
  </si>
  <si>
    <t>с 01.09.2013 по 30.12.2013 (4 месяца)</t>
  </si>
  <si>
    <t>с 01.01.2014 по 30.06.2014 (6 месяцев)</t>
  </si>
  <si>
    <t>с 01.07.2014 по 31.12.2014 (6 месяцев)</t>
  </si>
  <si>
    <t>Объем реализации воды (стоков), тыс.м3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</si>
  <si>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</si>
  <si>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</si>
  <si>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</si>
  <si>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</si>
  <si>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</si>
  <si>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</si>
  <si>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</si>
  <si>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</si>
  <si>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</si>
  <si>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Уровень                     отклонения (гр4-гр3)</t>
  </si>
  <si>
    <t>Заключение                    на 2013 год</t>
  </si>
  <si>
    <t>Базовый период</t>
  </si>
  <si>
    <t>Период регулирования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</si>
  <si>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</si>
  <si>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</si>
  <si>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</si>
  <si>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</si>
  <si>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</si>
  <si>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</si>
  <si>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</si>
  <si>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</si>
  <si>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</si>
  <si>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</si>
  <si>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</si>
  <si>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</si>
  <si>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</si>
  <si>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</si>
  <si>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</si>
  <si>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</si>
  <si>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</si>
  <si>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</si>
  <si>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</si>
  <si>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</si>
  <si>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</si>
  <si>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</si>
  <si>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</si>
  <si>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</si>
  <si>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</si>
  <si>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Заключение                    на 2014 год</t>
  </si>
  <si>
    <t>Утверждено                    на 2013 год</t>
  </si>
  <si>
    <t>Индекс  изменения к предыдущему периоду регулирования,%</t>
  </si>
  <si>
    <t>Утверждено на 2012 год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</si>
  <si>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</si>
  <si>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</si>
  <si>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</si>
  <si>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</si>
  <si>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</si>
  <si>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</si>
  <si>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</si>
  <si>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</si>
  <si>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</si>
  <si>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кВт*ч/м3</t>
  </si>
  <si>
    <t>подъем</t>
  </si>
  <si>
    <t xml:space="preserve">Факт </t>
  </si>
  <si>
    <t xml:space="preserve">План 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</si>
  <si>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</si>
  <si>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</si>
  <si>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</si>
  <si>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</si>
  <si>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</si>
  <si>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</si>
  <si>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</si>
  <si>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</si>
  <si>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</si>
  <si>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</si>
  <si>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</si>
  <si>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только к экспертному</t>
  </si>
  <si>
    <t>к экспертому и к протоколу</t>
  </si>
  <si>
    <t xml:space="preserve">к экспертому </t>
  </si>
  <si>
    <t>Питьевая вода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</si>
  <si>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</si>
  <si>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</si>
  <si>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Данная таблица не заполняется для вновь созданных организаций, а делается запись в экспертном</t>
  </si>
  <si>
    <t>по приборам учета</t>
  </si>
  <si>
    <t>2013 год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</si>
  <si>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</si>
  <si>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</si>
  <si>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</si>
  <si>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</si>
  <si>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</si>
  <si>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</si>
  <si>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</si>
  <si>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</si>
  <si>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</si>
  <si>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</si>
  <si>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Пропущено сточных вод через очистные сооружения</t>
  </si>
  <si>
    <t>7.3.</t>
  </si>
  <si>
    <t>7.4.</t>
  </si>
  <si>
    <t>8.</t>
  </si>
  <si>
    <t>10.1.</t>
  </si>
  <si>
    <t>10.2.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</si>
  <si>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</si>
  <si>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</si>
  <si>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</si>
  <si>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</si>
  <si>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</si>
  <si>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</si>
  <si>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с 01.07.2014 по 31.12.2014</t>
  </si>
  <si>
    <t>Объем воды, пропускаемой через очистные сооружения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</si>
  <si>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</si>
  <si>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</si>
  <si>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</si>
  <si>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</si>
  <si>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</si>
  <si>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</si>
  <si>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</si>
  <si>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</si>
  <si>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</si>
  <si>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</si>
  <si>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</si>
  <si>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</si>
  <si>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</si>
  <si>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</si>
  <si>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</si>
  <si>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Передано сточных вод на очистку другим канализациям</t>
  </si>
  <si>
    <t>Объем сброшенных сточных вод без очистки</t>
  </si>
  <si>
    <t>от прочих потребителей, в т.ч.</t>
  </si>
  <si>
    <t>Производственные расходы всего, в том числе:</t>
  </si>
  <si>
    <t>Расходы на приобретение сырья и материалов и их хранение</t>
  </si>
  <si>
    <t>Расходы на приобретаемые электрическую энергию (мощность), тепловую энергию, другие виды энергетических ресурсов и холодную воду</t>
  </si>
  <si>
    <t>Расходы на основное производство:</t>
  </si>
  <si>
    <t>объем электроэнергии по диапазону напряжения СН2, тыс. кВт час</t>
  </si>
  <si>
    <t>тариф по диапазону напряжения СН2, руб./кВт час</t>
  </si>
  <si>
    <t>объем электроэнергии по диапазону напряжения НН, тыс. кВт час</t>
  </si>
  <si>
    <t>тариф по диапазону напряжения НН, руб./кВт час</t>
  </si>
  <si>
    <t>Расходы на освещение отопление объектов системы водоснабжения:</t>
  </si>
  <si>
    <t>Расходы на приобретение топлива для производственных нужд</t>
  </si>
  <si>
    <t>Расходы на приобретение тепловой энергии и теплоносителя</t>
  </si>
  <si>
    <t>Расходы на приобретение питьевой воды</t>
  </si>
  <si>
    <t>объем покупной воды, тыс.м3</t>
  </si>
  <si>
    <t>наименование поставщика</t>
  </si>
  <si>
    <t>ОАО РЖД</t>
  </si>
  <si>
    <t>тариф, руб./м3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</si>
  <si>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водоснабжения, либо объектов, входящих в состав таких систем</t>
  </si>
  <si>
    <t>Расходы на оплату труда основного производственного персонала</t>
  </si>
  <si>
    <t xml:space="preserve">Отчисления на социальные нужды </t>
  </si>
  <si>
    <t>прцент отчислений</t>
  </si>
  <si>
    <t>Общехозяйственные расходы</t>
  </si>
  <si>
    <t>в том числе:</t>
  </si>
  <si>
    <t>1.6.1.</t>
  </si>
  <si>
    <t>Расходы на оплату труда цехового персонала</t>
  </si>
  <si>
    <t>1.6.2.</t>
  </si>
  <si>
    <t>1.6.3.</t>
  </si>
  <si>
    <t>Расходы на оплату выполняемых сторонними организациями работ и (или) услуг (медицинский осмотр)</t>
  </si>
  <si>
    <t>1.6.4.</t>
  </si>
  <si>
    <t>Расходы на охрану труда и техники безопасности</t>
  </si>
  <si>
    <t>1.6.5.</t>
  </si>
  <si>
    <t>Расходы на осуществление производственного контроля качества воды</t>
  </si>
  <si>
    <t>1.6.6.</t>
  </si>
  <si>
    <t>Прочие расходы на общехозяйственные нужды</t>
  </si>
  <si>
    <t>1.6.6.1.</t>
  </si>
  <si>
    <t>Транспортные расходы организации</t>
  </si>
  <si>
    <t>Расходы на содержание аварийно-диспетчерской службы</t>
  </si>
  <si>
    <t>Прочие производственные расходы</t>
  </si>
  <si>
    <t>Ремонтные расходы всего, в том числе:</t>
  </si>
  <si>
    <t>Расходы на текущий ремонт централизованных систем водоснабжения, либо объектов, входящих в состав таких систем</t>
  </si>
  <si>
    <t>Расходы на оплату выполняемых сторонними организациями работ и (или) услуг, связанных с текущим ремонтом централизованных систем водоснабжения, либо объектов, входящих в состав таких систем</t>
  </si>
  <si>
    <t>Расходы на капитальный ремонт централизованных систем водоснабжения, либо объектов, входящих в состав таких систем</t>
  </si>
  <si>
    <t>Расходы на оплату труда ремонтного персонала</t>
  </si>
  <si>
    <t>среднемесячная оплата труда, руб.</t>
  </si>
  <si>
    <t>2.5.</t>
  </si>
  <si>
    <t>2.6.</t>
  </si>
  <si>
    <t>Расходы на выполнение мероприятий по энергосбережению</t>
  </si>
  <si>
    <t>2.7.</t>
  </si>
  <si>
    <t>Прочие ремонтные расходы</t>
  </si>
  <si>
    <t xml:space="preserve"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</si>
  <si>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</si>
  <si>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Расходы на оплату труда административно-управленческого персонала</t>
  </si>
  <si>
    <t>Отчисления на социальные нужды</t>
  </si>
  <si>
    <t>Расходы на служебные командировки</t>
  </si>
  <si>
    <t>3.6.</t>
  </si>
  <si>
    <t>Расходы на обучение персонала</t>
  </si>
  <si>
    <t>Расходы на страхование производственных объектов, учитываемые при определении базы по налогу на прибыль</t>
  </si>
  <si>
    <t>Прочие административные расходы</t>
  </si>
  <si>
    <t>Расходы на амортизацию основных средств и нематериальных активов</t>
  </si>
  <si>
    <t>Расходы на арендную плату и лизинговые платежи в отношении централизованных систем водоснабжения либо объектов, входящих в состав таких систем</t>
  </si>
  <si>
    <t>Расходы, связанные с оплатой налогов и сборов</t>
  </si>
  <si>
    <t>налог на землю</t>
  </si>
  <si>
    <t>транспортный налог</t>
  </si>
  <si>
    <t>7.5.</t>
  </si>
  <si>
    <t>плата за негативное воздействие на окружающую среду</t>
  </si>
  <si>
    <t>Расходы всего</t>
  </si>
  <si>
    <t>Себестоимость, руб./куб.м.</t>
  </si>
  <si>
    <t>8.1.</t>
  </si>
  <si>
    <t>8.2.</t>
  </si>
  <si>
    <t>Расходы на капитальные вложения (инвестиции), определяемых на основе утвержденных инвестиционных программ</t>
  </si>
  <si>
    <t>8.3.</t>
  </si>
  <si>
    <t>Расходы на социальные нужды, предусмотреные коллективными договорами, и другие расходы которые в соответствии с НК РФ не учитываются при определении налоговой базы налога на прибыль</t>
  </si>
  <si>
    <t>8.4.</t>
  </si>
  <si>
    <t>8.5.</t>
  </si>
  <si>
    <t>Единый налог, уплачиваемый организацией, применяющей упрощенную систему налогообложения</t>
  </si>
  <si>
    <t>9.</t>
  </si>
  <si>
    <t>Недополученный по независящим причинам доход</t>
  </si>
  <si>
    <t>по результатам досудебного рассмотрения споров ФСТ России</t>
  </si>
  <si>
    <t>по результатам рассмотрения разногласий ФСТ России</t>
  </si>
  <si>
    <t>экономически обоснованные расходы, понесённые за отчётные периоды, не учтённые при регулировании</t>
  </si>
  <si>
    <t>Избыток средств</t>
  </si>
  <si>
    <t>10.</t>
  </si>
  <si>
    <t>11.</t>
  </si>
  <si>
    <t>Объем подачи (реализации) питьевой воды, тыс. м3</t>
  </si>
  <si>
    <t>12.</t>
  </si>
  <si>
    <t>Тариф на питьевую воду, руб./м3 (без НДС)</t>
  </si>
  <si>
    <t>13.</t>
  </si>
  <si>
    <t>Тариф на питьевую воду, руб./м3 (с НДС)</t>
  </si>
  <si>
    <t>Индексы, %</t>
  </si>
  <si>
    <t>Расходы на оплату выполняемых сторонними организациями работ и (или) услуг</t>
  </si>
  <si>
    <t>Расходы на осуществление производственного контроля качества очистки сточных вод</t>
  </si>
  <si>
    <t>Прочие общехозяйственные расходы</t>
  </si>
  <si>
    <t>1.8.1.</t>
  </si>
  <si>
    <t>оплата процентов по займам и кредитам (не учитываемых при определении налогооблагаемой базы налога на прибыль)</t>
  </si>
  <si>
    <t>1.9.</t>
  </si>
  <si>
    <t>Расходы, связанные с вывозом жидких бытовых отходов (откачка септиков)</t>
  </si>
  <si>
    <t>Нормативно валовая выручка</t>
  </si>
  <si>
    <t>Объем пропущенных сточных вод, тыс. м3</t>
  </si>
  <si>
    <t>Приложение № 1 
к экспертному заключению 
по делу № 30-13в</t>
  </si>
  <si>
    <t>Приложение № 2 
к экспертному заключению 
по делу № 29-13в</t>
  </si>
  <si>
    <t xml:space="preserve">Величина прибыли, необходимой для эффективного функционирования  общества с ограниченной ответственностью "ЖКК Солянский"  (Рыбинский район, ИНН 2448005206)                                                                                                 </t>
  </si>
  <si>
    <t>Приложение № 3 
к экспертному заключению 
по делу № 29-13в</t>
  </si>
  <si>
    <t>Приложение № 4
к экспертному заключению 
по делу № 29-13в</t>
  </si>
  <si>
    <t>Сравнительный анализ динамики расходов и величины необходимой прибыли по  отношению к предыдущим периодам регулирования (питьевая вода) общества с ограниченной ответственностью "ЖКК Солянский" (Рыбинский район, ИНН 2448005206)</t>
  </si>
  <si>
    <t>Приложение № 5  
к  экспертному заключению 
по делу № 29-13в</t>
  </si>
  <si>
    <t>Тарифы на питьевую воду для потребителей общества с ограниченной ответственностью "ЖКК Солянский" 
(Рыбинский район, ИНН 2448005206)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</si>
  <si>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сточных  вод), в т.ч.:</t>
    </r>
  </si>
  <si>
    <t xml:space="preserve">транспортировка сточных вод </t>
  </si>
  <si>
    <t>Приложение № 1 
к экспертному заключению 
по делу № 29-13в</t>
  </si>
  <si>
    <t>Расходы, учтенные и неучтенные при расчете тарифа  общества с ограниченной ответственностью "ЖКК Солянский" 
(Рыбинский район, ИНН 2448005206) (питьевая вода)</t>
  </si>
  <si>
    <t>Расходы, учтенные и неучтенные при расчете тарифа  общества с ограниченной ответственностью "ЖКК Солянский" 
(Рыбинский район, ИНН 2448005206) (водоотведение)</t>
  </si>
  <si>
    <t>Уровень потерь холодной воды при её транспортировке</t>
  </si>
  <si>
    <t>Удельный расход электроэнергии на подъем холодной воды</t>
  </si>
  <si>
    <t>Доля абонентов, осуществляющих расчеты за полученную воду по приборам учета</t>
  </si>
  <si>
    <t>Целевые показатели деятельности общества с ограниченной ответственностью "ЖКК Солянский" водоотведение
(Рыбинский район, ИНН 2448005206)</t>
  </si>
  <si>
    <t>Целевые показатели деятельности общества с ограниченной ответственностью "ЖКК Солянский" питьевая вода
(Рыбинский район, ИНН 2448005206)</t>
  </si>
  <si>
    <t>Расчет экономически обоснованного тарифа на питьевую воду для для общества с  ограниченной ответственностью "ЖКК Солянский" (Рыбинский район, ИНН 2448005206)</t>
  </si>
  <si>
    <t>Приложение № 6
к экспертному заключению 
по делу № 29-13в</t>
  </si>
  <si>
    <t>на период с 01.01.2014 ао 30.06.2014</t>
  </si>
  <si>
    <t>на период с 01.07.2014 по 31.12.2014</t>
  </si>
  <si>
    <t>Расчет экономически обоснованного тарифа на водоотведение для для общества с  ограниченной ответственностью "ЖКК Солянский" (Рыбинский район, ИНН 2448005206)</t>
  </si>
  <si>
    <t>4.1.</t>
  </si>
  <si>
    <t>4.2.</t>
  </si>
  <si>
    <t>4.3.</t>
  </si>
  <si>
    <t>4.4.</t>
  </si>
  <si>
    <t>4.4.1.</t>
  </si>
  <si>
    <t xml:space="preserve"> </t>
  </si>
  <si>
    <t>на транспортировку сточных вод</t>
  </si>
  <si>
    <t>Водоотведение</t>
  </si>
  <si>
    <t>Анализ основных технико – экономических показателей 
общества с ограниченной ответственностью "ЖКК Солянский" водоотведение (Рыбинский район, ИНН 2448005206)</t>
  </si>
  <si>
    <t>Приложение № 2 
к экспертному заключению 
по делу № 30-13в</t>
  </si>
  <si>
    <t>Приложение № 4 
к экспертному заключению 
по делу № 30-13в</t>
  </si>
  <si>
    <t>Приложение № 7
к экспертному заключению 
по делу № 29-13в
по делу № 30-13в</t>
  </si>
  <si>
    <t>Анализ основных технико – экономических показателей общества с ограниченной ответственностью "ЖКК Солянский" 
питьевая вода (Рыбинский район, ИНН 2448005206)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</si>
</sst>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6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Times New Roman"/>
      <family val="1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3" tint="-0.24997000396251678"/>
      <name val="Times New Roman"/>
      <family val="1"/>
    </font>
    <font>
      <sz val="8"/>
      <color theme="6" tint="-0.24997000396251678"/>
      <name val="Arial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Fill="1" applyBorder="1" applyAlignment="1" applyProtection="1">
      <alignment vertical="center" wrapText="1"/>
      <protection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4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center"/>
      <protection/>
    </xf>
    <xf numFmtId="0" fontId="11" fillId="0" borderId="0" xfId="59" applyFont="1" applyAlignment="1">
      <alignment horizontal="right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11" fillId="0" borderId="0" xfId="58" applyFont="1" applyAlignment="1">
      <alignment wrapText="1"/>
      <protection/>
    </xf>
    <xf numFmtId="0" fontId="13" fillId="0" borderId="0" xfId="58" applyFont="1" applyAlignment="1">
      <alignment wrapText="1"/>
      <protection/>
    </xf>
    <xf numFmtId="0" fontId="13" fillId="0" borderId="0" xfId="58" applyFont="1" applyAlignment="1">
      <alignment horizontal="right" wrapText="1"/>
      <protection/>
    </xf>
    <xf numFmtId="0" fontId="11" fillId="0" borderId="0" xfId="58" applyFont="1" applyAlignment="1">
      <alignment horizont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0" fontId="11" fillId="0" borderId="10" xfId="58" applyFont="1" applyBorder="1" applyAlignment="1">
      <alignment horizontal="center" wrapText="1"/>
      <protection/>
    </xf>
    <xf numFmtId="0" fontId="11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13" fillId="0" borderId="0" xfId="57" applyFont="1" applyAlignment="1">
      <alignment wrapText="1"/>
      <protection/>
    </xf>
    <xf numFmtId="0" fontId="14" fillId="0" borderId="0" xfId="57" applyFont="1" applyAlignment="1">
      <alignment wrapText="1"/>
      <protection/>
    </xf>
    <xf numFmtId="0" fontId="13" fillId="0" borderId="0" xfId="57" applyFont="1" applyAlignment="1">
      <alignment horizontal="right" wrapText="1"/>
      <protection/>
    </xf>
    <xf numFmtId="0" fontId="13" fillId="0" borderId="0" xfId="57" applyFont="1" applyAlignment="1">
      <alignment horizont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0" fontId="16" fillId="0" borderId="0" xfId="57" applyFont="1" applyAlignment="1">
      <alignment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2" fillId="0" borderId="0" xfId="57" applyFont="1" applyBorder="1">
      <alignment/>
      <protection/>
    </xf>
    <xf numFmtId="0" fontId="12" fillId="0" borderId="0" xfId="57" applyFont="1" applyBorder="1" applyAlignment="1">
      <alignment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vertical="center" wrapText="1"/>
      <protection/>
    </xf>
    <xf numFmtId="0" fontId="16" fillId="32" borderId="0" xfId="0" applyFont="1" applyFill="1" applyAlignment="1">
      <alignment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3" fillId="0" borderId="0" xfId="59" applyFont="1" applyFill="1" applyAlignment="1">
      <alignment/>
      <protection/>
    </xf>
    <xf numFmtId="0" fontId="13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9" fillId="34" borderId="10" xfId="53" applyFont="1" applyFill="1" applyBorder="1" applyAlignment="1">
      <alignment horizontal="left" vertical="top" wrapText="1"/>
      <protection/>
    </xf>
    <xf numFmtId="0" fontId="19" fillId="34" borderId="10" xfId="53" applyFont="1" applyFill="1" applyBorder="1" applyAlignment="1">
      <alignment vertical="top" wrapText="1"/>
      <protection/>
    </xf>
    <xf numFmtId="0" fontId="19" fillId="34" borderId="10" xfId="53" applyFont="1" applyFill="1" applyBorder="1" applyAlignment="1">
      <alignment horizontal="justify" vertical="top" wrapText="1"/>
      <protection/>
    </xf>
    <xf numFmtId="49" fontId="59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" fontId="61" fillId="34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2" fontId="6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189" fontId="59" fillId="0" borderId="10" xfId="0" applyNumberFormat="1" applyFont="1" applyBorder="1" applyAlignment="1">
      <alignment horizontal="center" vertical="center" wrapText="1"/>
    </xf>
    <xf numFmtId="2" fontId="2" fillId="0" borderId="25" xfId="53" applyNumberFormat="1" applyFont="1" applyBorder="1" applyAlignment="1">
      <alignment horizontal="center"/>
      <protection/>
    </xf>
    <xf numFmtId="2" fontId="2" fillId="0" borderId="10" xfId="53" applyNumberFormat="1" applyFont="1" applyBorder="1" applyAlignment="1">
      <alignment horizontal="center" vertical="center" wrapText="1"/>
      <protection/>
    </xf>
    <xf numFmtId="2" fontId="2" fillId="0" borderId="25" xfId="53" applyNumberFormat="1" applyFont="1" applyBorder="1" applyAlignment="1">
      <alignment horizontal="center" vertical="center" wrapText="1"/>
      <protection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189" fontId="11" fillId="0" borderId="10" xfId="57" applyNumberFormat="1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" fontId="1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2" fontId="13" fillId="0" borderId="10" xfId="57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1" fillId="0" borderId="10" xfId="59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Fill="1" applyAlignment="1">
      <alignment horizontal="left" wrapText="1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57" applyFont="1" applyAlignment="1">
      <alignment horizontal="left" wrapText="1"/>
      <protection/>
    </xf>
    <xf numFmtId="0" fontId="13" fillId="0" borderId="0" xfId="57" applyFont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3" fillId="0" borderId="0" xfId="58" applyFont="1" applyAlignment="1">
      <alignment horizontal="left" wrapText="1"/>
      <protection/>
    </xf>
    <xf numFmtId="0" fontId="13" fillId="0" borderId="0" xfId="58" applyFont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13" fillId="0" borderId="27" xfId="57" applyFont="1" applyBorder="1" applyAlignment="1">
      <alignment horizontal="center" vertical="center" wrapText="1"/>
      <protection/>
    </xf>
    <xf numFmtId="0" fontId="13" fillId="0" borderId="21" xfId="57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3" fillId="0" borderId="0" xfId="57" applyFont="1" applyBorder="1" applyAlignment="1">
      <alignment horizontal="justify" vertical="center" wrapText="1"/>
      <protection/>
    </xf>
    <xf numFmtId="0" fontId="13" fillId="0" borderId="0" xfId="57" applyFont="1" applyBorder="1" applyAlignment="1">
      <alignment horizontal="left" vertical="center" wrapText="1"/>
      <protection/>
    </xf>
    <xf numFmtId="0" fontId="13" fillId="0" borderId="0" xfId="57" applyFont="1" applyBorder="1" applyAlignment="1">
      <alignment horizontal="left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/>
      <protection/>
    </xf>
    <xf numFmtId="0" fontId="13" fillId="0" borderId="15" xfId="57" applyFont="1" applyBorder="1" applyAlignment="1">
      <alignment horizontal="center" vertical="center" wrapText="1"/>
      <protection/>
    </xf>
    <xf numFmtId="0" fontId="13" fillId="0" borderId="25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22">
      <selection activeCell="A3" sqref="A3"/>
    </sheetView>
  </sheetViews>
  <sheetFormatPr defaultColWidth="39.8515625" defaultRowHeight="12.75"/>
  <cols>
    <col min="1" max="1" width="7.28125" style="166" customWidth="1"/>
    <col min="2" max="2" width="39.57421875" style="119" customWidth="1"/>
    <col min="3" max="3" width="14.00390625" style="119" customWidth="1"/>
    <col min="4" max="4" width="14.421875" style="119" customWidth="1"/>
    <col min="5" max="5" width="15.00390625" style="119" customWidth="1"/>
    <col min="6" max="16384" width="39.8515625" style="119" customWidth="1"/>
  </cols>
  <sheetData>
    <row r="1" spans="1:5" ht="72.75" customHeight="1">
      <c r="A1" s="63"/>
      <c r="B1" s="62"/>
      <c r="C1" s="181" t="s">
        <v>288</v>
      </c>
      <c r="D1" s="181"/>
      <c r="E1" s="181"/>
    </row>
    <row r="2" spans="1:6" ht="56.25" customHeight="1">
      <c r="A2" s="182" t="s">
        <v>313</v>
      </c>
      <c r="B2" s="182"/>
      <c r="C2" s="182"/>
      <c r="D2" s="182"/>
      <c r="E2" s="182"/>
      <c r="F2" s="99" t="s">
        <v>131</v>
      </c>
    </row>
    <row r="3" ht="18.75">
      <c r="C3" s="64"/>
    </row>
    <row r="4" spans="1:5" ht="15" customHeight="1">
      <c r="A4" s="183" t="s">
        <v>67</v>
      </c>
      <c r="B4" s="183" t="s">
        <v>77</v>
      </c>
      <c r="C4" s="183" t="s">
        <v>78</v>
      </c>
      <c r="D4" s="186" t="s">
        <v>121</v>
      </c>
      <c r="E4" s="187"/>
    </row>
    <row r="5" spans="1:5" ht="18" customHeight="1">
      <c r="A5" s="184"/>
      <c r="B5" s="184"/>
      <c r="C5" s="184"/>
      <c r="D5" s="183" t="s">
        <v>84</v>
      </c>
      <c r="E5" s="183" t="s">
        <v>85</v>
      </c>
    </row>
    <row r="6" spans="1:5" ht="18" customHeight="1">
      <c r="A6" s="185"/>
      <c r="B6" s="185"/>
      <c r="C6" s="185"/>
      <c r="D6" s="185"/>
      <c r="E6" s="185"/>
    </row>
    <row r="7" spans="1:5" ht="15.75">
      <c r="A7" s="120">
        <v>1</v>
      </c>
      <c r="B7" s="120">
        <v>2</v>
      </c>
      <c r="C7" s="120">
        <v>3</v>
      </c>
      <c r="D7" s="120">
        <v>4</v>
      </c>
      <c r="E7" s="120">
        <v>5</v>
      </c>
    </row>
    <row r="8" spans="1:5" ht="31.5">
      <c r="A8" s="120">
        <v>1</v>
      </c>
      <c r="B8" s="115" t="s">
        <v>86</v>
      </c>
      <c r="C8" s="120" t="s">
        <v>92</v>
      </c>
      <c r="D8" s="120">
        <v>24.482</v>
      </c>
      <c r="E8" s="120">
        <f>D8</f>
        <v>24.482</v>
      </c>
    </row>
    <row r="9" spans="1:5" ht="31.5">
      <c r="A9" s="120">
        <v>2</v>
      </c>
      <c r="B9" s="115" t="s">
        <v>87</v>
      </c>
      <c r="C9" s="120" t="s">
        <v>93</v>
      </c>
      <c r="D9" s="120">
        <v>13</v>
      </c>
      <c r="E9" s="120">
        <f aca="true" t="shared" si="0" ref="E9:E23">D9</f>
        <v>13</v>
      </c>
    </row>
    <row r="10" spans="1:5" ht="31.5">
      <c r="A10" s="120">
        <v>3</v>
      </c>
      <c r="B10" s="115" t="s">
        <v>88</v>
      </c>
      <c r="C10" s="120" t="s">
        <v>93</v>
      </c>
      <c r="D10" s="120">
        <v>0</v>
      </c>
      <c r="E10" s="120">
        <f t="shared" si="0"/>
        <v>0</v>
      </c>
    </row>
    <row r="11" spans="1:5" ht="31.5" customHeight="1">
      <c r="A11" s="120">
        <v>4</v>
      </c>
      <c r="B11" s="115" t="s">
        <v>89</v>
      </c>
      <c r="C11" s="120" t="s">
        <v>93</v>
      </c>
      <c r="D11" s="120">
        <v>0</v>
      </c>
      <c r="E11" s="120">
        <f t="shared" si="0"/>
        <v>0</v>
      </c>
    </row>
    <row r="12" spans="1:5" ht="22.5" customHeight="1">
      <c r="A12" s="120">
        <v>5</v>
      </c>
      <c r="B12" s="115" t="s">
        <v>90</v>
      </c>
      <c r="C12" s="120" t="s">
        <v>94</v>
      </c>
      <c r="D12" s="167">
        <v>3.2</v>
      </c>
      <c r="E12" s="167">
        <f t="shared" si="0"/>
        <v>3.2</v>
      </c>
    </row>
    <row r="13" spans="1:5" ht="22.5" customHeight="1">
      <c r="A13" s="120">
        <v>6</v>
      </c>
      <c r="B13" s="115" t="s">
        <v>91</v>
      </c>
      <c r="C13" s="120" t="s">
        <v>94</v>
      </c>
      <c r="D13" s="167">
        <v>0.41</v>
      </c>
      <c r="E13" s="167">
        <f t="shared" si="0"/>
        <v>0.41</v>
      </c>
    </row>
    <row r="14" spans="1:5" ht="33.75" customHeight="1">
      <c r="A14" s="120">
        <v>7</v>
      </c>
      <c r="B14" s="115" t="s">
        <v>165</v>
      </c>
      <c r="C14" s="120" t="s">
        <v>79</v>
      </c>
      <c r="D14" s="167">
        <f>D19-D18</f>
        <v>80.395</v>
      </c>
      <c r="E14" s="120">
        <f t="shared" si="0"/>
        <v>80.395</v>
      </c>
    </row>
    <row r="15" spans="1:5" ht="22.5" customHeight="1">
      <c r="A15" s="120" t="s">
        <v>48</v>
      </c>
      <c r="B15" s="124" t="s">
        <v>166</v>
      </c>
      <c r="C15" s="120" t="s">
        <v>79</v>
      </c>
      <c r="D15" s="167">
        <v>0</v>
      </c>
      <c r="E15" s="167">
        <f t="shared" si="0"/>
        <v>0</v>
      </c>
    </row>
    <row r="16" spans="1:5" ht="19.5" customHeight="1">
      <c r="A16" s="120" t="s">
        <v>49</v>
      </c>
      <c r="B16" s="125" t="s">
        <v>167</v>
      </c>
      <c r="C16" s="120" t="s">
        <v>79</v>
      </c>
      <c r="D16" s="167">
        <f>D14</f>
        <v>80.395</v>
      </c>
      <c r="E16" s="120">
        <f t="shared" si="0"/>
        <v>80.395</v>
      </c>
    </row>
    <row r="17" spans="1:5" ht="30" customHeight="1">
      <c r="A17" s="120">
        <v>8</v>
      </c>
      <c r="B17" s="106" t="s">
        <v>162</v>
      </c>
      <c r="C17" s="120" t="s">
        <v>79</v>
      </c>
      <c r="D17" s="167">
        <v>0</v>
      </c>
      <c r="E17" s="120">
        <f t="shared" si="0"/>
        <v>0</v>
      </c>
    </row>
    <row r="18" spans="1:5" ht="19.5" customHeight="1">
      <c r="A18" s="120">
        <v>9</v>
      </c>
      <c r="B18" s="106" t="s">
        <v>168</v>
      </c>
      <c r="C18" s="120" t="s">
        <v>79</v>
      </c>
      <c r="D18" s="120">
        <v>1.069</v>
      </c>
      <c r="E18" s="120">
        <f t="shared" si="0"/>
        <v>1.069</v>
      </c>
    </row>
    <row r="19" spans="1:5" ht="15.75">
      <c r="A19" s="120">
        <v>10</v>
      </c>
      <c r="B19" s="115" t="s">
        <v>171</v>
      </c>
      <c r="C19" s="120" t="s">
        <v>79</v>
      </c>
      <c r="D19" s="167">
        <f>D23+D24+D18</f>
        <v>81.464</v>
      </c>
      <c r="E19" s="120">
        <f t="shared" si="0"/>
        <v>81.464</v>
      </c>
    </row>
    <row r="20" spans="1:5" ht="15.75">
      <c r="A20" s="120" t="s">
        <v>153</v>
      </c>
      <c r="B20" s="126" t="s">
        <v>169</v>
      </c>
      <c r="C20" s="120" t="s">
        <v>79</v>
      </c>
      <c r="D20" s="167">
        <v>0</v>
      </c>
      <c r="E20" s="120">
        <f t="shared" si="0"/>
        <v>0</v>
      </c>
    </row>
    <row r="21" spans="1:5" ht="15.75">
      <c r="A21" s="120" t="s">
        <v>154</v>
      </c>
      <c r="B21" s="126" t="s">
        <v>170</v>
      </c>
      <c r="C21" s="120" t="s">
        <v>79</v>
      </c>
      <c r="D21" s="167">
        <v>0</v>
      </c>
      <c r="E21" s="120">
        <f t="shared" si="0"/>
        <v>0</v>
      </c>
    </row>
    <row r="22" spans="1:5" ht="34.5" customHeight="1">
      <c r="A22" s="120">
        <v>11</v>
      </c>
      <c r="B22" s="126" t="s">
        <v>172</v>
      </c>
      <c r="C22" s="120" t="s">
        <v>79</v>
      </c>
      <c r="D22" s="167">
        <v>0</v>
      </c>
      <c r="E22" s="120">
        <f t="shared" si="0"/>
        <v>0</v>
      </c>
    </row>
    <row r="23" spans="1:5" ht="31.5">
      <c r="A23" s="120">
        <v>12</v>
      </c>
      <c r="B23" s="115" t="s">
        <v>80</v>
      </c>
      <c r="C23" s="120" t="s">
        <v>79</v>
      </c>
      <c r="D23" s="167">
        <v>15.628</v>
      </c>
      <c r="E23" s="120">
        <f t="shared" si="0"/>
        <v>15.628</v>
      </c>
    </row>
    <row r="24" spans="1:5" ht="15.75">
      <c r="A24" s="120">
        <v>13</v>
      </c>
      <c r="B24" s="106" t="s">
        <v>173</v>
      </c>
      <c r="C24" s="120" t="s">
        <v>79</v>
      </c>
      <c r="D24" s="167">
        <v>64.767</v>
      </c>
      <c r="E24" s="167">
        <f>D24</f>
        <v>64.767</v>
      </c>
    </row>
    <row r="25" spans="1:5" ht="15.75">
      <c r="A25" s="120" t="s">
        <v>157</v>
      </c>
      <c r="B25" s="106" t="s">
        <v>126</v>
      </c>
      <c r="C25" s="120" t="s">
        <v>79</v>
      </c>
      <c r="D25" s="167">
        <v>54.176</v>
      </c>
      <c r="E25" s="167">
        <f>D25</f>
        <v>54.176</v>
      </c>
    </row>
    <row r="26" spans="1:5" ht="15.75">
      <c r="A26" s="121" t="s">
        <v>174</v>
      </c>
      <c r="B26" s="106" t="s">
        <v>137</v>
      </c>
      <c r="C26" s="120" t="s">
        <v>95</v>
      </c>
      <c r="D26" s="121">
        <v>2.46</v>
      </c>
      <c r="E26" s="121">
        <f aca="true" t="shared" si="1" ref="E26:E31">D26</f>
        <v>2.46</v>
      </c>
    </row>
    <row r="27" spans="1:5" ht="15.75">
      <c r="A27" s="120" t="s">
        <v>158</v>
      </c>
      <c r="B27" s="106" t="s">
        <v>81</v>
      </c>
      <c r="C27" s="120" t="s">
        <v>79</v>
      </c>
      <c r="D27" s="167">
        <v>3.768</v>
      </c>
      <c r="E27" s="167">
        <f t="shared" si="1"/>
        <v>3.768</v>
      </c>
    </row>
    <row r="28" spans="1:5" ht="15.75">
      <c r="A28" s="120" t="s">
        <v>159</v>
      </c>
      <c r="B28" s="106" t="s">
        <v>127</v>
      </c>
      <c r="C28" s="120" t="s">
        <v>79</v>
      </c>
      <c r="D28" s="167">
        <v>6.005</v>
      </c>
      <c r="E28" s="167">
        <f t="shared" si="1"/>
        <v>6.005</v>
      </c>
    </row>
    <row r="29" spans="1:5" ht="15.75">
      <c r="A29" s="120" t="s">
        <v>175</v>
      </c>
      <c r="B29" s="106" t="s">
        <v>137</v>
      </c>
      <c r="C29" s="120" t="s">
        <v>95</v>
      </c>
      <c r="D29" s="121">
        <v>75.65</v>
      </c>
      <c r="E29" s="121">
        <f t="shared" si="1"/>
        <v>75.65</v>
      </c>
    </row>
    <row r="30" spans="1:5" ht="15.75">
      <c r="A30" s="120" t="s">
        <v>160</v>
      </c>
      <c r="B30" s="106" t="s">
        <v>128</v>
      </c>
      <c r="C30" s="120" t="s">
        <v>79</v>
      </c>
      <c r="D30" s="167">
        <v>0.818</v>
      </c>
      <c r="E30" s="167">
        <f t="shared" si="1"/>
        <v>0.818</v>
      </c>
    </row>
    <row r="31" spans="1:5" ht="15.75">
      <c r="A31" s="120" t="s">
        <v>176</v>
      </c>
      <c r="B31" s="106" t="s">
        <v>137</v>
      </c>
      <c r="C31" s="120" t="s">
        <v>79</v>
      </c>
      <c r="D31" s="167">
        <v>33.5</v>
      </c>
      <c r="E31" s="121">
        <f t="shared" si="1"/>
        <v>33.5</v>
      </c>
    </row>
    <row r="32" spans="1:5" ht="15.75">
      <c r="A32" s="120">
        <v>14</v>
      </c>
      <c r="B32" s="116" t="s">
        <v>82</v>
      </c>
      <c r="C32" s="122" t="s">
        <v>83</v>
      </c>
      <c r="D32" s="7">
        <v>78.271</v>
      </c>
      <c r="E32" s="7">
        <f>D32</f>
        <v>78.271</v>
      </c>
    </row>
    <row r="33" spans="1:5" ht="49.5" customHeight="1">
      <c r="A33" s="120">
        <v>15</v>
      </c>
      <c r="B33" s="116" t="s">
        <v>156</v>
      </c>
      <c r="C33" s="122"/>
      <c r="D33" s="121"/>
      <c r="E33" s="121"/>
    </row>
    <row r="34" spans="1:5" ht="15" customHeight="1">
      <c r="A34" s="120" t="s">
        <v>177</v>
      </c>
      <c r="B34" s="116" t="s">
        <v>164</v>
      </c>
      <c r="C34" s="122" t="s">
        <v>119</v>
      </c>
      <c r="D34" s="121">
        <f>D32/D14</f>
        <v>0.9735804465451832</v>
      </c>
      <c r="E34" s="121">
        <f>E32/E14</f>
        <v>0.9735804465451832</v>
      </c>
    </row>
    <row r="35" spans="1:5" ht="31.5">
      <c r="A35" s="120">
        <v>16</v>
      </c>
      <c r="B35" s="116" t="s">
        <v>155</v>
      </c>
      <c r="C35" s="116" t="s">
        <v>120</v>
      </c>
      <c r="D35" s="121">
        <v>0</v>
      </c>
      <c r="E35" s="121">
        <v>0</v>
      </c>
    </row>
    <row r="36" spans="1:5" ht="15.75">
      <c r="A36" s="86">
        <v>17</v>
      </c>
      <c r="B36" s="87" t="s">
        <v>101</v>
      </c>
      <c r="C36" s="86" t="s">
        <v>95</v>
      </c>
      <c r="D36" s="120">
        <v>105.4</v>
      </c>
      <c r="E36" s="120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4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97"/>
  <sheetViews>
    <sheetView view="pageBreakPreview" zoomScale="60" zoomScalePageLayoutView="0" workbookViewId="0" topLeftCell="A1">
      <selection activeCell="N15" sqref="N15"/>
    </sheetView>
  </sheetViews>
  <sheetFormatPr defaultColWidth="9.140625" defaultRowHeight="12.75"/>
  <cols>
    <col min="1" max="1" width="9.140625" style="165" customWidth="1"/>
    <col min="2" max="2" width="53.28125" style="165" customWidth="1"/>
    <col min="3" max="3" width="13.28125" style="165" customWidth="1"/>
    <col min="4" max="4" width="16.8515625" style="165" customWidth="1"/>
    <col min="5" max="5" width="17.28125" style="165" customWidth="1"/>
    <col min="6" max="6" width="17.421875" style="165" customWidth="1"/>
  </cols>
  <sheetData>
    <row r="1" spans="4:6" ht="68.25" customHeight="1">
      <c r="D1" s="179"/>
      <c r="E1" s="215" t="s">
        <v>297</v>
      </c>
      <c r="F1" s="215"/>
    </row>
    <row r="3" spans="1:6" ht="44.25" customHeight="1">
      <c r="A3" s="218" t="s">
        <v>300</v>
      </c>
      <c r="B3" s="218"/>
      <c r="C3" s="218"/>
      <c r="D3" s="218"/>
      <c r="E3" s="218"/>
      <c r="F3" s="218"/>
    </row>
    <row r="5" spans="1:6" s="149" customFormat="1" ht="47.25">
      <c r="A5" s="128" t="s">
        <v>67</v>
      </c>
      <c r="B5" s="128" t="s">
        <v>0</v>
      </c>
      <c r="C5" s="7" t="s">
        <v>75</v>
      </c>
      <c r="D5" s="7" t="s">
        <v>76</v>
      </c>
      <c r="E5" s="7" t="s">
        <v>298</v>
      </c>
      <c r="F5" s="7" t="s">
        <v>299</v>
      </c>
    </row>
    <row r="6" spans="1:6" ht="12.75">
      <c r="A6" s="152">
        <v>1</v>
      </c>
      <c r="B6" s="152">
        <v>2</v>
      </c>
      <c r="C6" s="153">
        <v>3</v>
      </c>
      <c r="D6" s="153">
        <v>6</v>
      </c>
      <c r="E6" s="153">
        <v>4</v>
      </c>
      <c r="F6" s="153">
        <v>5</v>
      </c>
    </row>
    <row r="7" spans="1:6" ht="15.75">
      <c r="A7" s="50" t="s">
        <v>70</v>
      </c>
      <c r="B7" s="25" t="s">
        <v>181</v>
      </c>
      <c r="C7" s="51">
        <v>1259.0708695652172</v>
      </c>
      <c r="D7" s="51">
        <v>1291.4930743385742</v>
      </c>
      <c r="E7" s="51">
        <v>633.7147064877033</v>
      </c>
      <c r="F7" s="51">
        <v>657.7783678508708</v>
      </c>
    </row>
    <row r="8" spans="1:6" ht="31.5">
      <c r="A8" s="50" t="s">
        <v>12</v>
      </c>
      <c r="B8" s="25" t="s">
        <v>182</v>
      </c>
      <c r="C8" s="51">
        <v>0</v>
      </c>
      <c r="D8" s="51">
        <v>0</v>
      </c>
      <c r="E8" s="51">
        <v>0</v>
      </c>
      <c r="F8" s="51">
        <v>0</v>
      </c>
    </row>
    <row r="9" spans="1:6" ht="47.25">
      <c r="A9" s="50" t="s">
        <v>13</v>
      </c>
      <c r="B9" s="25" t="s">
        <v>183</v>
      </c>
      <c r="C9" s="51">
        <v>105.13565217391304</v>
      </c>
      <c r="D9" s="51">
        <v>123.24811759422627</v>
      </c>
      <c r="E9" s="51">
        <v>59.4539882268337</v>
      </c>
      <c r="F9" s="51">
        <v>63.79412936739256</v>
      </c>
    </row>
    <row r="10" spans="1:6" ht="15.75">
      <c r="A10" s="50" t="s">
        <v>15</v>
      </c>
      <c r="B10" s="25" t="s">
        <v>184</v>
      </c>
      <c r="C10" s="51">
        <v>58.62782608695652</v>
      </c>
      <c r="D10" s="51">
        <v>68.70501328808498</v>
      </c>
      <c r="E10" s="51">
        <v>33.14279463969367</v>
      </c>
      <c r="F10" s="51">
        <v>35.56221864839131</v>
      </c>
    </row>
    <row r="11" spans="1:6" ht="31.5">
      <c r="A11" s="50"/>
      <c r="B11" s="25" t="s">
        <v>185</v>
      </c>
      <c r="C11" s="154">
        <v>23.307</v>
      </c>
      <c r="D11" s="154">
        <v>23.31</v>
      </c>
      <c r="E11" s="154">
        <v>11.655</v>
      </c>
      <c r="F11" s="154">
        <v>11.655</v>
      </c>
    </row>
    <row r="12" spans="1:6" ht="15.75">
      <c r="A12" s="50"/>
      <c r="B12" s="25" t="s">
        <v>186</v>
      </c>
      <c r="C12" s="134">
        <v>2.4370000000000003</v>
      </c>
      <c r="D12" s="134">
        <v>2.8580540927552547</v>
      </c>
      <c r="E12" s="134">
        <v>2.757408676078393</v>
      </c>
      <c r="F12" s="134">
        <v>2.958699509432116</v>
      </c>
    </row>
    <row r="13" spans="1:6" ht="31.5">
      <c r="A13" s="50"/>
      <c r="B13" s="25" t="s">
        <v>187</v>
      </c>
      <c r="C13" s="154">
        <v>0.526</v>
      </c>
      <c r="D13" s="154">
        <v>0.526</v>
      </c>
      <c r="E13" s="154">
        <v>0.263</v>
      </c>
      <c r="F13" s="154">
        <v>0.263</v>
      </c>
    </row>
    <row r="14" spans="1:6" ht="15.75">
      <c r="A14" s="50"/>
      <c r="B14" s="25" t="s">
        <v>188</v>
      </c>
      <c r="C14" s="134">
        <v>3.4775</v>
      </c>
      <c r="D14" s="134">
        <v>3.9615444599999994</v>
      </c>
      <c r="E14" s="134">
        <v>3.82204</v>
      </c>
      <c r="F14" s="134">
        <v>4.101048919999999</v>
      </c>
    </row>
    <row r="15" spans="1:6" ht="31.5">
      <c r="A15" s="50" t="s">
        <v>16</v>
      </c>
      <c r="B15" s="25" t="s">
        <v>189</v>
      </c>
      <c r="C15" s="51">
        <v>46.50782608695653</v>
      </c>
      <c r="D15" s="51">
        <v>54.54310430614128</v>
      </c>
      <c r="E15" s="51">
        <v>26.31119358714003</v>
      </c>
      <c r="F15" s="51">
        <v>28.23191071900125</v>
      </c>
    </row>
    <row r="16" spans="1:6" ht="31.5">
      <c r="A16" s="50"/>
      <c r="B16" s="25" t="s">
        <v>185</v>
      </c>
      <c r="C16" s="154">
        <v>19.084</v>
      </c>
      <c r="D16" s="154">
        <v>19.084</v>
      </c>
      <c r="E16" s="154">
        <v>9.542</v>
      </c>
      <c r="F16" s="154">
        <v>9.542</v>
      </c>
    </row>
    <row r="17" spans="1:6" ht="15.75">
      <c r="A17" s="50"/>
      <c r="B17" s="25" t="s">
        <v>186</v>
      </c>
      <c r="C17" s="154">
        <v>2.4370000000000003</v>
      </c>
      <c r="D17" s="134">
        <v>2.8580540927552547</v>
      </c>
      <c r="E17" s="134">
        <v>2.757408676078393</v>
      </c>
      <c r="F17" s="134">
        <v>2.958699509432116</v>
      </c>
    </row>
    <row r="18" spans="1:6" ht="31.5">
      <c r="A18" s="50"/>
      <c r="B18" s="25" t="s">
        <v>187</v>
      </c>
      <c r="C18" s="154">
        <v>0</v>
      </c>
      <c r="D18" s="154">
        <v>0</v>
      </c>
      <c r="E18" s="154">
        <v>0</v>
      </c>
      <c r="F18" s="154">
        <v>0</v>
      </c>
    </row>
    <row r="19" spans="1:6" ht="15.75">
      <c r="A19" s="50"/>
      <c r="B19" s="25" t="s">
        <v>188</v>
      </c>
      <c r="C19" s="134">
        <v>0</v>
      </c>
      <c r="D19" s="134">
        <v>0</v>
      </c>
      <c r="E19" s="134">
        <v>0</v>
      </c>
      <c r="F19" s="134">
        <v>0</v>
      </c>
    </row>
    <row r="20" spans="1:6" ht="78.75">
      <c r="A20" s="50" t="s">
        <v>20</v>
      </c>
      <c r="B20" s="25" t="s">
        <v>197</v>
      </c>
      <c r="C20" s="51">
        <v>0</v>
      </c>
      <c r="D20" s="51">
        <v>0</v>
      </c>
      <c r="E20" s="51">
        <v>0</v>
      </c>
      <c r="F20" s="51">
        <v>0</v>
      </c>
    </row>
    <row r="21" spans="1:6" ht="31.5">
      <c r="A21" s="50" t="s">
        <v>21</v>
      </c>
      <c r="B21" s="25" t="s">
        <v>198</v>
      </c>
      <c r="C21" s="51">
        <v>541.0226086956521</v>
      </c>
      <c r="D21" s="51">
        <v>556.1712417391304</v>
      </c>
      <c r="E21" s="51">
        <v>270.51130434782607</v>
      </c>
      <c r="F21" s="51">
        <v>285.65993739130437</v>
      </c>
    </row>
    <row r="22" spans="1:6" ht="15.75">
      <c r="A22" s="50"/>
      <c r="B22" s="25" t="s">
        <v>6</v>
      </c>
      <c r="C22" s="51">
        <v>4</v>
      </c>
      <c r="D22" s="51">
        <v>4</v>
      </c>
      <c r="E22" s="51">
        <v>4</v>
      </c>
      <c r="F22" s="51">
        <v>4</v>
      </c>
    </row>
    <row r="23" spans="1:6" ht="15.75">
      <c r="A23" s="50"/>
      <c r="B23" s="25" t="s">
        <v>7</v>
      </c>
      <c r="C23" s="51">
        <v>1</v>
      </c>
      <c r="D23" s="51">
        <v>1</v>
      </c>
      <c r="E23" s="51">
        <v>1</v>
      </c>
      <c r="F23" s="51">
        <v>1</v>
      </c>
    </row>
    <row r="24" spans="1:6" ht="15.75">
      <c r="A24" s="50"/>
      <c r="B24" s="25" t="s">
        <v>22</v>
      </c>
      <c r="C24" s="142">
        <v>11271.304347826086</v>
      </c>
      <c r="D24" s="142">
        <v>11586.900869565217</v>
      </c>
      <c r="E24" s="142">
        <v>11271.304347826086</v>
      </c>
      <c r="F24" s="142">
        <v>11902.497391304349</v>
      </c>
    </row>
    <row r="25" spans="1:6" ht="15.75">
      <c r="A25" s="50" t="s">
        <v>23</v>
      </c>
      <c r="B25" s="25" t="s">
        <v>199</v>
      </c>
      <c r="C25" s="51">
        <v>185.02956521739128</v>
      </c>
      <c r="D25" s="51">
        <v>167.96371500521738</v>
      </c>
      <c r="E25" s="51">
        <v>81.69441391304348</v>
      </c>
      <c r="F25" s="51">
        <v>86.26930109217392</v>
      </c>
    </row>
    <row r="26" spans="1:6" ht="15.75">
      <c r="A26" s="50"/>
      <c r="B26" s="25" t="s">
        <v>24</v>
      </c>
      <c r="C26" s="51">
        <v>34.2</v>
      </c>
      <c r="D26" s="51">
        <v>30.2</v>
      </c>
      <c r="E26" s="51">
        <v>30.2</v>
      </c>
      <c r="F26" s="51">
        <v>30.2</v>
      </c>
    </row>
    <row r="27" spans="1:6" ht="15.75">
      <c r="A27" s="50" t="s">
        <v>25</v>
      </c>
      <c r="B27" s="25" t="s">
        <v>201</v>
      </c>
      <c r="C27" s="51">
        <v>23.17</v>
      </c>
      <c r="D27" s="51">
        <v>7.87</v>
      </c>
      <c r="E27" s="51">
        <v>3.935</v>
      </c>
      <c r="F27" s="51">
        <v>3.935</v>
      </c>
    </row>
    <row r="28" spans="1:6" ht="15.75">
      <c r="A28" s="50"/>
      <c r="B28" s="25" t="s">
        <v>202</v>
      </c>
      <c r="C28" s="51"/>
      <c r="D28" s="51"/>
      <c r="E28" s="51"/>
      <c r="F28" s="51"/>
    </row>
    <row r="29" spans="1:6" ht="15.75">
      <c r="A29" s="50" t="s">
        <v>203</v>
      </c>
      <c r="B29" s="25" t="s">
        <v>204</v>
      </c>
      <c r="C29" s="51">
        <v>0</v>
      </c>
      <c r="D29" s="51">
        <v>0</v>
      </c>
      <c r="E29" s="51">
        <v>0</v>
      </c>
      <c r="F29" s="51">
        <v>0</v>
      </c>
    </row>
    <row r="30" spans="1:6" ht="15.75">
      <c r="A30" s="50"/>
      <c r="B30" s="25" t="s">
        <v>6</v>
      </c>
      <c r="C30" s="51">
        <v>0</v>
      </c>
      <c r="D30" s="51">
        <v>0</v>
      </c>
      <c r="E30" s="51">
        <v>0</v>
      </c>
      <c r="F30" s="51">
        <v>0</v>
      </c>
    </row>
    <row r="31" spans="1:6" ht="15.75">
      <c r="A31" s="50"/>
      <c r="B31" s="25" t="s">
        <v>22</v>
      </c>
      <c r="C31" s="51">
        <v>0</v>
      </c>
      <c r="D31" s="51">
        <v>0</v>
      </c>
      <c r="E31" s="51">
        <v>0</v>
      </c>
      <c r="F31" s="51">
        <v>0</v>
      </c>
    </row>
    <row r="32" spans="1:6" ht="15.75">
      <c r="A32" s="50" t="s">
        <v>205</v>
      </c>
      <c r="B32" s="25" t="s">
        <v>199</v>
      </c>
      <c r="C32" s="51">
        <v>0</v>
      </c>
      <c r="D32" s="51">
        <v>0</v>
      </c>
      <c r="E32" s="51">
        <v>0</v>
      </c>
      <c r="F32" s="51">
        <v>0</v>
      </c>
    </row>
    <row r="33" spans="1:6" ht="31.5">
      <c r="A33" s="50" t="s">
        <v>206</v>
      </c>
      <c r="B33" s="25" t="s">
        <v>269</v>
      </c>
      <c r="C33" s="51">
        <v>0</v>
      </c>
      <c r="D33" s="51">
        <v>0</v>
      </c>
      <c r="E33" s="51">
        <v>0</v>
      </c>
      <c r="F33" s="51">
        <v>0</v>
      </c>
    </row>
    <row r="34" spans="1:6" ht="15.75">
      <c r="A34" s="50" t="s">
        <v>208</v>
      </c>
      <c r="B34" s="25" t="s">
        <v>209</v>
      </c>
      <c r="C34" s="51">
        <v>23.17</v>
      </c>
      <c r="D34" s="51">
        <v>7.87</v>
      </c>
      <c r="E34" s="51">
        <v>3.935</v>
      </c>
      <c r="F34" s="51">
        <v>3.935</v>
      </c>
    </row>
    <row r="35" spans="1:6" ht="31.5">
      <c r="A35" s="50" t="s">
        <v>210</v>
      </c>
      <c r="B35" s="25" t="s">
        <v>270</v>
      </c>
      <c r="C35" s="51">
        <v>0</v>
      </c>
      <c r="D35" s="51">
        <v>0</v>
      </c>
      <c r="E35" s="51">
        <v>0</v>
      </c>
      <c r="F35" s="51">
        <v>0</v>
      </c>
    </row>
    <row r="36" spans="1:6" ht="15.75">
      <c r="A36" s="50" t="s">
        <v>26</v>
      </c>
      <c r="B36" s="25" t="s">
        <v>271</v>
      </c>
      <c r="C36" s="51">
        <v>0</v>
      </c>
      <c r="D36" s="51">
        <v>0</v>
      </c>
      <c r="E36" s="51">
        <v>0</v>
      </c>
      <c r="F36" s="51">
        <v>0</v>
      </c>
    </row>
    <row r="37" spans="1:6" ht="15.75">
      <c r="A37" s="50" t="s">
        <v>27</v>
      </c>
      <c r="B37" s="25" t="s">
        <v>217</v>
      </c>
      <c r="C37" s="51">
        <v>0</v>
      </c>
      <c r="D37" s="51">
        <v>0</v>
      </c>
      <c r="E37" s="51">
        <v>0</v>
      </c>
      <c r="F37" s="51">
        <v>0</v>
      </c>
    </row>
    <row r="38" spans="1:6" ht="15.75">
      <c r="A38" s="50"/>
      <c r="B38" s="25" t="s">
        <v>202</v>
      </c>
      <c r="C38" s="51"/>
      <c r="D38" s="51"/>
      <c r="E38" s="51"/>
      <c r="F38" s="51"/>
    </row>
    <row r="39" spans="1:6" ht="47.25">
      <c r="A39" s="50" t="s">
        <v>272</v>
      </c>
      <c r="B39" s="25" t="s">
        <v>273</v>
      </c>
      <c r="C39" s="51">
        <v>0</v>
      </c>
      <c r="D39" s="51">
        <v>0</v>
      </c>
      <c r="E39" s="51">
        <v>0</v>
      </c>
      <c r="F39" s="51">
        <v>0</v>
      </c>
    </row>
    <row r="40" spans="1:6" ht="44.25" customHeight="1">
      <c r="A40" s="50" t="s">
        <v>274</v>
      </c>
      <c r="B40" s="25" t="s">
        <v>275</v>
      </c>
      <c r="C40" s="51">
        <v>404.7130434782609</v>
      </c>
      <c r="D40" s="51">
        <v>436.24</v>
      </c>
      <c r="E40" s="51">
        <v>218.12</v>
      </c>
      <c r="F40" s="51">
        <v>218.12</v>
      </c>
    </row>
    <row r="41" spans="1:6" ht="23.25" customHeight="1">
      <c r="A41" s="50" t="s">
        <v>28</v>
      </c>
      <c r="B41" s="25" t="s">
        <v>218</v>
      </c>
      <c r="C41" s="51">
        <v>481.93565217391307</v>
      </c>
      <c r="D41" s="51">
        <v>500.0167860730434</v>
      </c>
      <c r="E41" s="51">
        <v>234.3136643478261</v>
      </c>
      <c r="F41" s="51">
        <v>265.7031217252174</v>
      </c>
    </row>
    <row r="42" spans="1:6" ht="52.5" customHeight="1">
      <c r="A42" s="50" t="s">
        <v>30</v>
      </c>
      <c r="B42" s="25" t="s">
        <v>219</v>
      </c>
      <c r="C42" s="51">
        <v>0</v>
      </c>
      <c r="D42" s="51">
        <v>0</v>
      </c>
      <c r="E42" s="51">
        <v>0</v>
      </c>
      <c r="F42" s="51">
        <v>0</v>
      </c>
    </row>
    <row r="43" spans="1:6" ht="89.25" customHeight="1">
      <c r="A43" s="50" t="s">
        <v>31</v>
      </c>
      <c r="B43" s="25" t="s">
        <v>220</v>
      </c>
      <c r="C43" s="51">
        <v>0</v>
      </c>
      <c r="D43" s="51">
        <v>0</v>
      </c>
      <c r="E43" s="51">
        <v>0</v>
      </c>
      <c r="F43" s="51">
        <v>0</v>
      </c>
    </row>
    <row r="44" spans="1:6" ht="47.25">
      <c r="A44" s="157" t="s">
        <v>32</v>
      </c>
      <c r="B44" s="158" t="s">
        <v>221</v>
      </c>
      <c r="C44" s="156">
        <v>35.44173913043478</v>
      </c>
      <c r="D44" s="156">
        <v>54.702</v>
      </c>
      <c r="E44" s="156">
        <v>17.72086956521739</v>
      </c>
      <c r="F44" s="156">
        <v>36.98113043478261</v>
      </c>
    </row>
    <row r="45" spans="1:6" ht="15.75">
      <c r="A45" s="50" t="s">
        <v>33</v>
      </c>
      <c r="B45" s="25" t="s">
        <v>222</v>
      </c>
      <c r="C45" s="51">
        <v>332.7078260869565</v>
      </c>
      <c r="D45" s="51">
        <v>342.0236452173913</v>
      </c>
      <c r="E45" s="51">
        <v>166.35391304347826</v>
      </c>
      <c r="F45" s="51">
        <v>175.66973217391305</v>
      </c>
    </row>
    <row r="46" spans="1:6" ht="15.75">
      <c r="A46" s="50"/>
      <c r="B46" s="25" t="s">
        <v>6</v>
      </c>
      <c r="C46" s="51">
        <v>2</v>
      </c>
      <c r="D46" s="51">
        <v>2</v>
      </c>
      <c r="E46" s="51">
        <v>2</v>
      </c>
      <c r="F46" s="51">
        <v>2</v>
      </c>
    </row>
    <row r="47" spans="1:6" ht="15.75">
      <c r="A47" s="50"/>
      <c r="B47" s="25" t="s">
        <v>223</v>
      </c>
      <c r="C47" s="155">
        <v>13862.826086956522</v>
      </c>
      <c r="D47" s="142">
        <v>14250.985217391302</v>
      </c>
      <c r="E47" s="142">
        <v>13862.826086956522</v>
      </c>
      <c r="F47" s="142">
        <v>14639.144347826088</v>
      </c>
    </row>
    <row r="48" spans="1:6" ht="15.75">
      <c r="A48" s="50" t="s">
        <v>224</v>
      </c>
      <c r="B48" s="25" t="s">
        <v>199</v>
      </c>
      <c r="C48" s="51">
        <v>113.78608695652174</v>
      </c>
      <c r="D48" s="51">
        <v>103.29114085565216</v>
      </c>
      <c r="E48" s="51">
        <v>50.238881739130434</v>
      </c>
      <c r="F48" s="51">
        <v>53.05225911652174</v>
      </c>
    </row>
    <row r="49" spans="1:6" ht="31.5">
      <c r="A49" s="50" t="s">
        <v>225</v>
      </c>
      <c r="B49" s="25" t="s">
        <v>226</v>
      </c>
      <c r="C49" s="51">
        <v>0</v>
      </c>
      <c r="D49" s="51">
        <v>0</v>
      </c>
      <c r="E49" s="51">
        <v>0</v>
      </c>
      <c r="F49" s="51">
        <v>0</v>
      </c>
    </row>
    <row r="50" spans="1:6" ht="15.75">
      <c r="A50" s="50" t="s">
        <v>227</v>
      </c>
      <c r="B50" s="25" t="s">
        <v>228</v>
      </c>
      <c r="C50" s="51">
        <v>0</v>
      </c>
      <c r="D50" s="51">
        <v>0</v>
      </c>
      <c r="E50" s="51">
        <v>0</v>
      </c>
      <c r="F50" s="51">
        <v>0</v>
      </c>
    </row>
    <row r="51" spans="1:6" ht="15.75">
      <c r="A51" s="50" t="s">
        <v>34</v>
      </c>
      <c r="B51" s="25" t="s">
        <v>111</v>
      </c>
      <c r="C51" s="51">
        <v>451.65391304347827</v>
      </c>
      <c r="D51" s="51">
        <v>443.367654257263</v>
      </c>
      <c r="E51" s="51">
        <v>221.6838271286315</v>
      </c>
      <c r="F51" s="51">
        <v>221.6838271286315</v>
      </c>
    </row>
    <row r="52" spans="1:6" ht="117.75" customHeight="1">
      <c r="A52" s="50" t="s">
        <v>4</v>
      </c>
      <c r="B52" s="25" t="s">
        <v>229</v>
      </c>
      <c r="C52" s="51">
        <v>0</v>
      </c>
      <c r="D52" s="51">
        <v>0</v>
      </c>
      <c r="E52" s="51">
        <v>0</v>
      </c>
      <c r="F52" s="51">
        <v>0</v>
      </c>
    </row>
    <row r="53" spans="1:6" ht="75.75" customHeight="1">
      <c r="A53" s="50" t="s">
        <v>5</v>
      </c>
      <c r="B53" s="25" t="s">
        <v>230</v>
      </c>
      <c r="C53" s="51">
        <v>0</v>
      </c>
      <c r="D53" s="51">
        <v>0</v>
      </c>
      <c r="E53" s="51">
        <v>0</v>
      </c>
      <c r="F53" s="51">
        <v>0</v>
      </c>
    </row>
    <row r="54" spans="1:6" ht="31.5">
      <c r="A54" s="50" t="s">
        <v>8</v>
      </c>
      <c r="B54" s="25" t="s">
        <v>231</v>
      </c>
      <c r="C54" s="51">
        <v>289.25217391304346</v>
      </c>
      <c r="D54" s="51">
        <v>297.3512347826087</v>
      </c>
      <c r="E54" s="51">
        <v>144.62608695652173</v>
      </c>
      <c r="F54" s="51">
        <v>152.72514782608695</v>
      </c>
    </row>
    <row r="55" spans="1:6" ht="15.75">
      <c r="A55" s="50"/>
      <c r="B55" s="25" t="s">
        <v>6</v>
      </c>
      <c r="C55" s="51">
        <v>1.3</v>
      </c>
      <c r="D55" s="51">
        <v>1.4392605749400227</v>
      </c>
      <c r="E55" s="51">
        <v>1.4000589250389326</v>
      </c>
      <c r="F55" s="51">
        <v>1.4784622248411128</v>
      </c>
    </row>
    <row r="56" spans="1:6" ht="15.75">
      <c r="A56" s="50" t="s">
        <v>36</v>
      </c>
      <c r="B56" s="25" t="s">
        <v>232</v>
      </c>
      <c r="C56" s="51">
        <v>98.92695652173914</v>
      </c>
      <c r="D56" s="51">
        <v>89.80007290434781</v>
      </c>
      <c r="E56" s="51">
        <v>43.677078260869564</v>
      </c>
      <c r="F56" s="51">
        <v>46.12299464347826</v>
      </c>
    </row>
    <row r="57" spans="1:6" ht="15.75">
      <c r="A57" s="50" t="s">
        <v>37</v>
      </c>
      <c r="B57" s="25" t="s">
        <v>233</v>
      </c>
      <c r="C57" s="51">
        <v>0</v>
      </c>
      <c r="D57" s="51">
        <v>0</v>
      </c>
      <c r="E57" s="51">
        <v>0</v>
      </c>
      <c r="F57" s="51">
        <v>0</v>
      </c>
    </row>
    <row r="58" spans="1:6" ht="15.75">
      <c r="A58" s="50" t="s">
        <v>234</v>
      </c>
      <c r="B58" s="25" t="s">
        <v>235</v>
      </c>
      <c r="C58" s="51">
        <v>0</v>
      </c>
      <c r="D58" s="51">
        <v>0</v>
      </c>
      <c r="E58" s="51">
        <v>0</v>
      </c>
      <c r="F58" s="51">
        <v>0</v>
      </c>
    </row>
    <row r="59" spans="1:6" ht="47.25">
      <c r="A59" s="50" t="s">
        <v>38</v>
      </c>
      <c r="B59" s="25" t="s">
        <v>236</v>
      </c>
      <c r="C59" s="51">
        <v>0</v>
      </c>
      <c r="D59" s="51">
        <v>0</v>
      </c>
      <c r="E59" s="51">
        <v>0</v>
      </c>
      <c r="F59" s="51">
        <v>0</v>
      </c>
    </row>
    <row r="60" spans="1:6" ht="15.75">
      <c r="A60" s="50" t="s">
        <v>39</v>
      </c>
      <c r="B60" s="25" t="s">
        <v>237</v>
      </c>
      <c r="C60" s="51">
        <v>63.474782608695655</v>
      </c>
      <c r="D60" s="51">
        <v>56.216346570306484</v>
      </c>
      <c r="E60" s="51">
        <v>33.380661911240196</v>
      </c>
      <c r="F60" s="51">
        <v>22.83568465906628</v>
      </c>
    </row>
    <row r="61" spans="1:6" ht="15.75">
      <c r="A61" s="50" t="s">
        <v>40</v>
      </c>
      <c r="B61" s="25" t="s">
        <v>41</v>
      </c>
      <c r="C61" s="51">
        <v>0</v>
      </c>
      <c r="D61" s="51">
        <v>0</v>
      </c>
      <c r="E61" s="51">
        <v>0</v>
      </c>
      <c r="F61" s="51">
        <v>0</v>
      </c>
    </row>
    <row r="62" spans="1:6" ht="31.5">
      <c r="A62" s="50" t="s">
        <v>42</v>
      </c>
      <c r="B62" s="25" t="s">
        <v>238</v>
      </c>
      <c r="C62" s="51">
        <v>2.253913043478261</v>
      </c>
      <c r="D62" s="51">
        <v>3.7</v>
      </c>
      <c r="E62" s="51">
        <v>1.85</v>
      </c>
      <c r="F62" s="51">
        <v>1.85</v>
      </c>
    </row>
    <row r="63" spans="1:6" ht="63">
      <c r="A63" s="50" t="s">
        <v>44</v>
      </c>
      <c r="B63" s="25" t="s">
        <v>239</v>
      </c>
      <c r="C63" s="51">
        <v>9.610434782608696</v>
      </c>
      <c r="D63" s="51">
        <v>3.74708</v>
      </c>
      <c r="E63" s="51">
        <v>1.87354</v>
      </c>
      <c r="F63" s="51">
        <v>1.87354</v>
      </c>
    </row>
    <row r="64" spans="1:6" ht="15.75">
      <c r="A64" s="50" t="s">
        <v>46</v>
      </c>
      <c r="B64" s="25" t="s">
        <v>240</v>
      </c>
      <c r="C64" s="51">
        <v>0</v>
      </c>
      <c r="D64" s="51">
        <v>0</v>
      </c>
      <c r="E64" s="51">
        <v>0</v>
      </c>
      <c r="F64" s="51">
        <v>0</v>
      </c>
    </row>
    <row r="65" spans="1:6" ht="15.75">
      <c r="A65" s="50"/>
      <c r="B65" s="25" t="s">
        <v>202</v>
      </c>
      <c r="C65" s="51"/>
      <c r="D65" s="50"/>
      <c r="E65" s="50"/>
      <c r="F65" s="50"/>
    </row>
    <row r="66" spans="1:6" ht="15.75">
      <c r="A66" s="50" t="s">
        <v>48</v>
      </c>
      <c r="B66" s="25" t="s">
        <v>241</v>
      </c>
      <c r="C66" s="51">
        <v>0</v>
      </c>
      <c r="D66" s="51">
        <v>0</v>
      </c>
      <c r="E66" s="51">
        <v>0</v>
      </c>
      <c r="F66" s="51">
        <v>0</v>
      </c>
    </row>
    <row r="67" spans="1:6" ht="15.75">
      <c r="A67" s="50" t="s">
        <v>49</v>
      </c>
      <c r="B67" s="25" t="s">
        <v>50</v>
      </c>
      <c r="C67" s="51">
        <v>0</v>
      </c>
      <c r="D67" s="51">
        <v>0</v>
      </c>
      <c r="E67" s="51">
        <v>0</v>
      </c>
      <c r="F67" s="51">
        <v>0</v>
      </c>
    </row>
    <row r="68" spans="1:6" ht="15.75">
      <c r="A68" s="50" t="s">
        <v>150</v>
      </c>
      <c r="B68" s="25" t="s">
        <v>2</v>
      </c>
      <c r="C68" s="51">
        <v>0</v>
      </c>
      <c r="D68" s="51">
        <v>0</v>
      </c>
      <c r="E68" s="51">
        <v>0</v>
      </c>
      <c r="F68" s="51">
        <v>0</v>
      </c>
    </row>
    <row r="69" spans="1:6" ht="15.75">
      <c r="A69" s="50" t="s">
        <v>151</v>
      </c>
      <c r="B69" s="25" t="s">
        <v>242</v>
      </c>
      <c r="C69" s="51">
        <v>0</v>
      </c>
      <c r="D69" s="51">
        <v>0</v>
      </c>
      <c r="E69" s="51">
        <v>0</v>
      </c>
      <c r="F69" s="51">
        <v>0</v>
      </c>
    </row>
    <row r="70" spans="1:6" ht="31.5">
      <c r="A70" s="50" t="s">
        <v>243</v>
      </c>
      <c r="B70" s="25" t="s">
        <v>244</v>
      </c>
      <c r="C70" s="51">
        <v>0</v>
      </c>
      <c r="D70" s="51">
        <v>0</v>
      </c>
      <c r="E70" s="51">
        <v>0</v>
      </c>
      <c r="F70" s="51">
        <v>0</v>
      </c>
    </row>
    <row r="71" spans="1:6" ht="15.75">
      <c r="A71" s="50"/>
      <c r="B71" s="25" t="s">
        <v>245</v>
      </c>
      <c r="C71" s="51">
        <v>2204.5247826086957</v>
      </c>
      <c r="D71" s="51">
        <v>2242.3245946688803</v>
      </c>
      <c r="E71" s="51">
        <v>1093.4357379641608</v>
      </c>
      <c r="F71" s="51">
        <v>1148.8888567047197</v>
      </c>
    </row>
    <row r="72" spans="1:6" ht="15.75">
      <c r="A72" s="50"/>
      <c r="B72" s="25" t="s">
        <v>246</v>
      </c>
      <c r="C72" s="51"/>
      <c r="D72" s="51"/>
      <c r="E72" s="51"/>
      <c r="F72" s="51"/>
    </row>
    <row r="73" spans="1:6" ht="15.75">
      <c r="A73" s="50"/>
      <c r="B73" s="25" t="s">
        <v>1</v>
      </c>
      <c r="C73" s="51">
        <v>1</v>
      </c>
      <c r="D73" s="51">
        <v>1.0257212561768456</v>
      </c>
      <c r="E73" s="51">
        <v>1.006003335914428</v>
      </c>
      <c r="F73" s="51">
        <v>1.0444874567256914</v>
      </c>
    </row>
    <row r="74" spans="1:6" ht="15.75">
      <c r="A74" s="50" t="s">
        <v>152</v>
      </c>
      <c r="B74" s="25" t="s">
        <v>52</v>
      </c>
      <c r="C74" s="51">
        <v>21.9</v>
      </c>
      <c r="D74" s="51">
        <v>23</v>
      </c>
      <c r="E74" s="51">
        <v>11</v>
      </c>
      <c r="F74" s="51">
        <v>12</v>
      </c>
    </row>
    <row r="75" spans="1:6" ht="63">
      <c r="A75" s="50" t="s">
        <v>247</v>
      </c>
      <c r="B75" s="25" t="s">
        <v>71</v>
      </c>
      <c r="C75" s="51">
        <v>0</v>
      </c>
      <c r="D75" s="51">
        <v>0</v>
      </c>
      <c r="E75" s="51">
        <v>0</v>
      </c>
      <c r="F75" s="51">
        <v>0</v>
      </c>
    </row>
    <row r="76" spans="1:6" ht="47.25">
      <c r="A76" s="50" t="s">
        <v>248</v>
      </c>
      <c r="B76" s="25" t="s">
        <v>249</v>
      </c>
      <c r="C76" s="51">
        <v>0</v>
      </c>
      <c r="D76" s="51">
        <v>0</v>
      </c>
      <c r="E76" s="51">
        <v>0</v>
      </c>
      <c r="F76" s="51">
        <v>0</v>
      </c>
    </row>
    <row r="77" spans="1:6" ht="78.75">
      <c r="A77" s="50" t="s">
        <v>250</v>
      </c>
      <c r="B77" s="25" t="s">
        <v>251</v>
      </c>
      <c r="C77" s="51">
        <v>0</v>
      </c>
      <c r="D77" s="51">
        <v>0</v>
      </c>
      <c r="E77" s="51">
        <v>0</v>
      </c>
      <c r="F77" s="51">
        <v>0</v>
      </c>
    </row>
    <row r="78" spans="1:6" ht="15.75">
      <c r="A78" s="50" t="s">
        <v>252</v>
      </c>
      <c r="B78" s="25" t="s">
        <v>55</v>
      </c>
      <c r="C78" s="51">
        <v>0</v>
      </c>
      <c r="D78" s="51">
        <v>0</v>
      </c>
      <c r="E78" s="51">
        <v>0</v>
      </c>
      <c r="F78" s="51">
        <v>0</v>
      </c>
    </row>
    <row r="79" spans="1:6" ht="47.25">
      <c r="A79" s="50" t="s">
        <v>253</v>
      </c>
      <c r="B79" s="25" t="s">
        <v>254</v>
      </c>
      <c r="C79" s="51">
        <v>21.9</v>
      </c>
      <c r="D79" s="51">
        <v>23</v>
      </c>
      <c r="E79" s="51">
        <v>11</v>
      </c>
      <c r="F79" s="51">
        <v>12</v>
      </c>
    </row>
    <row r="80" spans="1:6" ht="15.75">
      <c r="A80" s="50" t="s">
        <v>255</v>
      </c>
      <c r="B80" s="25" t="s">
        <v>256</v>
      </c>
      <c r="C80" s="51">
        <v>0</v>
      </c>
      <c r="D80" s="51">
        <v>0</v>
      </c>
      <c r="E80" s="51">
        <v>0</v>
      </c>
      <c r="F80" s="51">
        <v>0</v>
      </c>
    </row>
    <row r="81" spans="1:6" ht="31.5">
      <c r="A81" s="50" t="s">
        <v>9</v>
      </c>
      <c r="B81" s="25" t="s">
        <v>257</v>
      </c>
      <c r="C81" s="51">
        <v>0</v>
      </c>
      <c r="D81" s="51">
        <v>0</v>
      </c>
      <c r="E81" s="51">
        <v>0</v>
      </c>
      <c r="F81" s="51">
        <v>0</v>
      </c>
    </row>
    <row r="82" spans="1:6" ht="31.5">
      <c r="A82" s="50" t="s">
        <v>10</v>
      </c>
      <c r="B82" s="25" t="s">
        <v>258</v>
      </c>
      <c r="C82" s="51">
        <v>0</v>
      </c>
      <c r="D82" s="51">
        <v>0</v>
      </c>
      <c r="E82" s="51">
        <v>0</v>
      </c>
      <c r="F82" s="51">
        <v>0</v>
      </c>
    </row>
    <row r="83" spans="1:6" ht="47.25">
      <c r="A83" s="50" t="s">
        <v>11</v>
      </c>
      <c r="B83" s="25" t="s">
        <v>259</v>
      </c>
      <c r="C83" s="51">
        <v>0</v>
      </c>
      <c r="D83" s="51">
        <v>0</v>
      </c>
      <c r="E83" s="51">
        <v>0</v>
      </c>
      <c r="F83" s="51">
        <v>0</v>
      </c>
    </row>
    <row r="84" spans="1:6" ht="15.75">
      <c r="A84" s="50">
        <v>10</v>
      </c>
      <c r="B84" s="25" t="s">
        <v>260</v>
      </c>
      <c r="C84" s="51">
        <v>0</v>
      </c>
      <c r="D84" s="51">
        <v>0</v>
      </c>
      <c r="E84" s="51">
        <v>0</v>
      </c>
      <c r="F84" s="51">
        <v>0</v>
      </c>
    </row>
    <row r="85" spans="1:6" ht="15.75">
      <c r="A85" s="50" t="s">
        <v>261</v>
      </c>
      <c r="B85" s="25" t="s">
        <v>276</v>
      </c>
      <c r="C85" s="51">
        <v>2226.4247826086958</v>
      </c>
      <c r="D85" s="51">
        <v>2265.3245946688803</v>
      </c>
      <c r="E85" s="51">
        <v>1104.4357379641608</v>
      </c>
      <c r="F85" s="51">
        <v>1160.8888567047197</v>
      </c>
    </row>
    <row r="86" spans="1:6" ht="15.75">
      <c r="A86" s="50" t="s">
        <v>262</v>
      </c>
      <c r="B86" s="25" t="s">
        <v>277</v>
      </c>
      <c r="C86" s="50">
        <v>34.847</v>
      </c>
      <c r="D86" s="154">
        <v>33.551</v>
      </c>
      <c r="E86" s="154">
        <v>16.776</v>
      </c>
      <c r="F86" s="154">
        <v>16.775000000000002</v>
      </c>
    </row>
    <row r="87" spans="1:6" ht="15.75">
      <c r="A87" s="50" t="s">
        <v>264</v>
      </c>
      <c r="B87" s="25" t="s">
        <v>265</v>
      </c>
      <c r="C87" s="51">
        <v>65.83</v>
      </c>
      <c r="D87" s="51">
        <v>67.52</v>
      </c>
      <c r="E87" s="51">
        <v>65.83</v>
      </c>
      <c r="F87" s="51">
        <v>69.2</v>
      </c>
    </row>
    <row r="88" spans="1:6" ht="15.75">
      <c r="A88" s="178" t="s">
        <v>266</v>
      </c>
      <c r="B88" s="25" t="s">
        <v>267</v>
      </c>
      <c r="C88" s="51">
        <v>65.83</v>
      </c>
      <c r="D88" s="51">
        <v>67.52</v>
      </c>
      <c r="E88" s="51">
        <v>65.83</v>
      </c>
      <c r="F88" s="51">
        <v>69.2</v>
      </c>
    </row>
    <row r="89" spans="1:6" ht="15.75">
      <c r="A89" s="178"/>
      <c r="B89" s="25" t="s">
        <v>268</v>
      </c>
      <c r="C89" s="51"/>
      <c r="D89" s="51"/>
      <c r="E89" s="51">
        <v>100</v>
      </c>
      <c r="F89" s="51">
        <v>105.11924654412883</v>
      </c>
    </row>
    <row r="90" spans="1:6" ht="15">
      <c r="A90" s="216"/>
      <c r="B90" s="216"/>
      <c r="C90" s="159"/>
      <c r="D90" s="160"/>
      <c r="E90" s="160"/>
      <c r="F90" s="160"/>
    </row>
    <row r="91" spans="1:6" ht="17.25">
      <c r="A91" s="161"/>
      <c r="B91" s="161"/>
      <c r="C91" s="161"/>
      <c r="D91" s="161"/>
      <c r="E91" s="161"/>
      <c r="F91" s="161"/>
    </row>
    <row r="92" spans="1:6" ht="17.25">
      <c r="A92" s="163"/>
      <c r="B92" s="163"/>
      <c r="C92" s="163"/>
      <c r="D92" s="163"/>
      <c r="E92" s="163"/>
      <c r="F92" s="163"/>
    </row>
    <row r="93" spans="1:6" ht="17.25">
      <c r="A93" s="217"/>
      <c r="B93" s="217"/>
      <c r="C93" s="217"/>
      <c r="D93" s="217"/>
      <c r="E93" s="217"/>
      <c r="F93" s="217"/>
    </row>
    <row r="94" spans="1:6" ht="17.25">
      <c r="A94" s="161"/>
      <c r="B94" s="161"/>
      <c r="C94" s="161"/>
      <c r="D94" s="161"/>
      <c r="E94" s="161"/>
      <c r="F94" s="161"/>
    </row>
    <row r="95" spans="1:6" ht="17.25">
      <c r="A95" s="161"/>
      <c r="B95" s="161"/>
      <c r="C95" s="161"/>
      <c r="D95" s="161"/>
      <c r="E95" s="162"/>
      <c r="F95" s="162"/>
    </row>
    <row r="96" spans="1:6" ht="17.25">
      <c r="A96" s="161"/>
      <c r="B96" s="161"/>
      <c r="C96" s="161"/>
      <c r="D96" s="161"/>
      <c r="E96" s="161"/>
      <c r="F96" s="161"/>
    </row>
    <row r="97" spans="1:6" ht="15">
      <c r="A97" s="164"/>
      <c r="B97" s="164"/>
      <c r="C97" s="164"/>
      <c r="D97" s="164"/>
      <c r="E97" s="164"/>
      <c r="F97" s="164"/>
    </row>
  </sheetData>
  <sheetProtection/>
  <mergeCells count="4">
    <mergeCell ref="A90:B90"/>
    <mergeCell ref="A93:F93"/>
    <mergeCell ref="E1:F1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pane ySplit="7" topLeftCell="A11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5.8515625" style="100" customWidth="1"/>
    <col min="2" max="2" width="30.57421875" style="100" customWidth="1"/>
    <col min="3" max="3" width="11.28125" style="100" customWidth="1"/>
    <col min="4" max="4" width="17.7109375" style="100" customWidth="1"/>
    <col min="5" max="5" width="18.00390625" style="100" customWidth="1"/>
    <col min="6" max="16384" width="9.140625" style="100" customWidth="1"/>
  </cols>
  <sheetData>
    <row r="1" spans="4:5" ht="79.5" customHeight="1">
      <c r="D1" s="223" t="s">
        <v>312</v>
      </c>
      <c r="E1" s="224"/>
    </row>
    <row r="2" ht="15.75" customHeight="1"/>
    <row r="3" spans="1:7" ht="57.75" customHeight="1">
      <c r="A3" s="225" t="s">
        <v>285</v>
      </c>
      <c r="B3" s="225"/>
      <c r="C3" s="225"/>
      <c r="D3" s="225"/>
      <c r="E3" s="225"/>
      <c r="F3" s="221" t="s">
        <v>131</v>
      </c>
      <c r="G3" s="221"/>
    </row>
    <row r="4" spans="1:5" ht="17.25" customHeight="1">
      <c r="A4" s="226"/>
      <c r="B4" s="226"/>
      <c r="C4" s="226"/>
      <c r="D4" s="226"/>
      <c r="E4" s="226"/>
    </row>
    <row r="6" spans="1:5" s="101" customFormat="1" ht="23.25" customHeight="1">
      <c r="A6" s="227" t="s">
        <v>67</v>
      </c>
      <c r="B6" s="227" t="s">
        <v>106</v>
      </c>
      <c r="C6" s="227" t="s">
        <v>78</v>
      </c>
      <c r="D6" s="219" t="s">
        <v>107</v>
      </c>
      <c r="E6" s="220"/>
    </row>
    <row r="7" spans="1:5" s="101" customFormat="1" ht="51.75" customHeight="1">
      <c r="A7" s="228"/>
      <c r="B7" s="228"/>
      <c r="C7" s="228"/>
      <c r="D7" s="102" t="s">
        <v>163</v>
      </c>
      <c r="E7" s="102" t="s">
        <v>161</v>
      </c>
    </row>
    <row r="8" spans="1:5" s="101" customFormat="1" ht="18.75">
      <c r="A8" s="102">
        <v>1</v>
      </c>
      <c r="B8" s="102">
        <v>2</v>
      </c>
      <c r="C8" s="102">
        <v>3</v>
      </c>
      <c r="D8" s="102">
        <v>4</v>
      </c>
      <c r="E8" s="102">
        <v>5</v>
      </c>
    </row>
    <row r="9" spans="1:5" s="101" customFormat="1" ht="18.75">
      <c r="A9" s="102">
        <v>1</v>
      </c>
      <c r="B9" s="103" t="s">
        <v>133</v>
      </c>
      <c r="C9" s="102"/>
      <c r="D9" s="219"/>
      <c r="E9" s="220"/>
    </row>
    <row r="10" spans="1:5" s="101" customFormat="1" ht="55.5" customHeight="1">
      <c r="A10" s="102" t="s">
        <v>12</v>
      </c>
      <c r="B10" s="103" t="s">
        <v>108</v>
      </c>
      <c r="C10" s="102" t="s">
        <v>109</v>
      </c>
      <c r="D10" s="102">
        <v>48.29</v>
      </c>
      <c r="E10" s="102">
        <v>49.69</v>
      </c>
    </row>
    <row r="11" spans="1:5" ht="57" customHeight="1">
      <c r="A11" s="102" t="s">
        <v>13</v>
      </c>
      <c r="B11" s="103" t="s">
        <v>134</v>
      </c>
      <c r="C11" s="102" t="s">
        <v>109</v>
      </c>
      <c r="D11" s="102">
        <v>48.29</v>
      </c>
      <c r="E11" s="102">
        <v>49.69</v>
      </c>
    </row>
    <row r="12" spans="1:5" s="101" customFormat="1" ht="18.75">
      <c r="A12" s="102">
        <v>2</v>
      </c>
      <c r="B12" s="103" t="s">
        <v>308</v>
      </c>
      <c r="C12" s="102"/>
      <c r="D12" s="219"/>
      <c r="E12" s="220"/>
    </row>
    <row r="13" spans="1:5" s="101" customFormat="1" ht="55.5" customHeight="1">
      <c r="A13" s="102" t="s">
        <v>30</v>
      </c>
      <c r="B13" s="103" t="s">
        <v>108</v>
      </c>
      <c r="C13" s="102" t="s">
        <v>109</v>
      </c>
      <c r="D13" s="102">
        <v>65.83</v>
      </c>
      <c r="E13" s="180">
        <v>69.2</v>
      </c>
    </row>
    <row r="14" spans="1:5" ht="57" customHeight="1">
      <c r="A14" s="102" t="s">
        <v>31</v>
      </c>
      <c r="B14" s="103" t="s">
        <v>134</v>
      </c>
      <c r="C14" s="102" t="s">
        <v>109</v>
      </c>
      <c r="D14" s="102">
        <v>65.83</v>
      </c>
      <c r="E14" s="180">
        <v>69.2</v>
      </c>
    </row>
    <row r="16" spans="1:5" ht="65.25" customHeight="1">
      <c r="A16" s="222" t="s">
        <v>135</v>
      </c>
      <c r="B16" s="222"/>
      <c r="C16" s="222"/>
      <c r="D16" s="222"/>
      <c r="E16" s="222"/>
    </row>
  </sheetData>
  <sheetProtection/>
  <mergeCells count="11">
    <mergeCell ref="D6:E6"/>
    <mergeCell ref="D12:E12"/>
    <mergeCell ref="D9:E9"/>
    <mergeCell ref="F3:G3"/>
    <mergeCell ref="A16:E16"/>
    <mergeCell ref="D1:E1"/>
    <mergeCell ref="A3:E3"/>
    <mergeCell ref="A4:E4"/>
    <mergeCell ref="A6:A7"/>
    <mergeCell ref="B6:B7"/>
    <mergeCell ref="C6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G22" sqref="G22"/>
    </sheetView>
  </sheetViews>
  <sheetFormatPr defaultColWidth="39.8515625" defaultRowHeight="12.75"/>
  <cols>
    <col min="1" max="1" width="8.7109375" style="107" customWidth="1"/>
    <col min="2" max="2" width="35.7109375" style="107" customWidth="1"/>
    <col min="3" max="3" width="13.28125" style="107" customWidth="1"/>
    <col min="4" max="4" width="14.28125" style="107" customWidth="1"/>
    <col min="5" max="5" width="13.00390625" style="107" customWidth="1"/>
    <col min="6" max="16384" width="39.8515625" style="107" customWidth="1"/>
  </cols>
  <sheetData>
    <row r="1" spans="1:5" ht="63.75" customHeight="1">
      <c r="A1" s="108"/>
      <c r="B1" s="108"/>
      <c r="C1" s="188" t="s">
        <v>278</v>
      </c>
      <c r="D1" s="188"/>
      <c r="E1" s="188"/>
    </row>
    <row r="2" spans="1:5" ht="57.75" customHeight="1">
      <c r="A2" s="189" t="s">
        <v>309</v>
      </c>
      <c r="B2" s="189"/>
      <c r="C2" s="189"/>
      <c r="D2" s="189"/>
      <c r="E2" s="189"/>
    </row>
    <row r="3" ht="18.75">
      <c r="C3" s="64"/>
    </row>
    <row r="4" spans="1:5" ht="15" customHeight="1">
      <c r="A4" s="190" t="s">
        <v>67</v>
      </c>
      <c r="B4" s="190" t="s">
        <v>77</v>
      </c>
      <c r="C4" s="190" t="s">
        <v>78</v>
      </c>
      <c r="D4" s="190" t="s">
        <v>138</v>
      </c>
      <c r="E4" s="190"/>
    </row>
    <row r="5" spans="1:5" ht="12.75" customHeight="1">
      <c r="A5" s="190"/>
      <c r="B5" s="190"/>
      <c r="C5" s="190"/>
      <c r="D5" s="190" t="s">
        <v>144</v>
      </c>
      <c r="E5" s="190" t="s">
        <v>145</v>
      </c>
    </row>
    <row r="6" spans="1:5" ht="11.25" customHeight="1">
      <c r="A6" s="190"/>
      <c r="B6" s="190"/>
      <c r="C6" s="190"/>
      <c r="D6" s="190"/>
      <c r="E6" s="190"/>
    </row>
    <row r="7" spans="1:5" ht="15.75">
      <c r="A7" s="109">
        <v>1</v>
      </c>
      <c r="B7" s="109">
        <v>2</v>
      </c>
      <c r="C7" s="109">
        <v>3</v>
      </c>
      <c r="D7" s="109">
        <v>4</v>
      </c>
      <c r="E7" s="109">
        <v>5</v>
      </c>
    </row>
    <row r="8" spans="1:5" ht="31.5">
      <c r="A8" s="109">
        <v>1</v>
      </c>
      <c r="B8" s="113" t="s">
        <v>146</v>
      </c>
      <c r="C8" s="109" t="s">
        <v>92</v>
      </c>
      <c r="D8" s="109">
        <v>5.87</v>
      </c>
      <c r="E8" s="109">
        <v>5.87</v>
      </c>
    </row>
    <row r="9" spans="1:5" ht="31.5">
      <c r="A9" s="109">
        <v>2</v>
      </c>
      <c r="B9" s="113" t="s">
        <v>147</v>
      </c>
      <c r="C9" s="109" t="s">
        <v>93</v>
      </c>
      <c r="D9" s="109">
        <v>1</v>
      </c>
      <c r="E9" s="109">
        <v>1</v>
      </c>
    </row>
    <row r="10" spans="1:5" ht="31.5">
      <c r="A10" s="109">
        <v>3</v>
      </c>
      <c r="B10" s="114" t="s">
        <v>148</v>
      </c>
      <c r="C10" s="109" t="s">
        <v>93</v>
      </c>
      <c r="D10" s="109">
        <v>0</v>
      </c>
      <c r="E10" s="109">
        <v>0</v>
      </c>
    </row>
    <row r="11" spans="1:5" ht="32.25" customHeight="1">
      <c r="A11" s="109">
        <v>4</v>
      </c>
      <c r="B11" s="110" t="s">
        <v>139</v>
      </c>
      <c r="C11" s="109" t="s">
        <v>79</v>
      </c>
      <c r="D11" s="168">
        <v>33.551</v>
      </c>
      <c r="E11" s="168">
        <f aca="true" t="shared" si="0" ref="E11:E16">D11</f>
        <v>33.551</v>
      </c>
    </row>
    <row r="12" spans="1:6" ht="20.25" customHeight="1">
      <c r="A12" s="109" t="s">
        <v>301</v>
      </c>
      <c r="B12" s="110" t="s">
        <v>140</v>
      </c>
      <c r="C12" s="109" t="s">
        <v>79</v>
      </c>
      <c r="D12" s="168">
        <v>26.809</v>
      </c>
      <c r="E12" s="168">
        <f t="shared" si="0"/>
        <v>26.809</v>
      </c>
      <c r="F12" s="107" t="s">
        <v>306</v>
      </c>
    </row>
    <row r="13" spans="1:5" ht="15.75" customHeight="1">
      <c r="A13" s="109" t="s">
        <v>302</v>
      </c>
      <c r="B13" s="110" t="s">
        <v>141</v>
      </c>
      <c r="C13" s="109" t="s">
        <v>79</v>
      </c>
      <c r="D13" s="168">
        <v>1.058</v>
      </c>
      <c r="E13" s="168">
        <f t="shared" si="0"/>
        <v>1.058</v>
      </c>
    </row>
    <row r="14" spans="1:5" ht="17.25" customHeight="1">
      <c r="A14" s="109" t="s">
        <v>303</v>
      </c>
      <c r="B14" s="110" t="s">
        <v>142</v>
      </c>
      <c r="C14" s="109" t="s">
        <v>79</v>
      </c>
      <c r="D14" s="168">
        <v>4.692</v>
      </c>
      <c r="E14" s="168">
        <f t="shared" si="0"/>
        <v>4.692</v>
      </c>
    </row>
    <row r="15" spans="1:5" ht="20.25" customHeight="1">
      <c r="A15" s="109" t="s">
        <v>304</v>
      </c>
      <c r="B15" s="110" t="s">
        <v>180</v>
      </c>
      <c r="C15" s="109" t="s">
        <v>79</v>
      </c>
      <c r="D15" s="168">
        <v>0.992</v>
      </c>
      <c r="E15" s="168">
        <f t="shared" si="0"/>
        <v>0.992</v>
      </c>
    </row>
    <row r="16" spans="1:5" ht="18.75" customHeight="1">
      <c r="A16" s="112" t="s">
        <v>305</v>
      </c>
      <c r="B16" s="110" t="s">
        <v>143</v>
      </c>
      <c r="C16" s="109" t="s">
        <v>79</v>
      </c>
      <c r="D16" s="168">
        <v>0</v>
      </c>
      <c r="E16" s="168">
        <f t="shared" si="0"/>
        <v>0</v>
      </c>
    </row>
    <row r="17" spans="1:5" ht="33.75" customHeight="1">
      <c r="A17" s="112" t="s">
        <v>42</v>
      </c>
      <c r="B17" s="110" t="s">
        <v>149</v>
      </c>
      <c r="C17" s="109" t="s">
        <v>79</v>
      </c>
      <c r="D17" s="168">
        <f>D11</f>
        <v>33.551</v>
      </c>
      <c r="E17" s="168">
        <f>E11</f>
        <v>33.551</v>
      </c>
    </row>
    <row r="18" spans="1:5" ht="33.75" customHeight="1">
      <c r="A18" s="127" t="s">
        <v>44</v>
      </c>
      <c r="B18" s="110" t="s">
        <v>178</v>
      </c>
      <c r="C18" s="123" t="s">
        <v>79</v>
      </c>
      <c r="D18" s="168">
        <v>0</v>
      </c>
      <c r="E18" s="168">
        <v>0</v>
      </c>
    </row>
    <row r="19" spans="1:5" ht="33.75" customHeight="1">
      <c r="A19" s="127" t="s">
        <v>46</v>
      </c>
      <c r="B19" s="110" t="s">
        <v>179</v>
      </c>
      <c r="C19" s="123" t="s">
        <v>79</v>
      </c>
      <c r="D19" s="168">
        <v>0</v>
      </c>
      <c r="E19" s="168">
        <v>0</v>
      </c>
    </row>
    <row r="20" spans="1:5" ht="20.25" customHeight="1">
      <c r="A20" s="109" t="s">
        <v>152</v>
      </c>
      <c r="B20" s="110" t="s">
        <v>82</v>
      </c>
      <c r="C20" s="109" t="s">
        <v>83</v>
      </c>
      <c r="D20" s="168">
        <v>23.836</v>
      </c>
      <c r="E20" s="109">
        <v>23.836</v>
      </c>
    </row>
    <row r="21" spans="1:5" ht="67.5" customHeight="1">
      <c r="A21" s="109" t="s">
        <v>255</v>
      </c>
      <c r="B21" s="110" t="s">
        <v>286</v>
      </c>
      <c r="C21" s="109"/>
      <c r="D21" s="111"/>
      <c r="E21" s="111"/>
    </row>
    <row r="22" spans="1:5" ht="23.25" customHeight="1">
      <c r="A22" s="123" t="s">
        <v>9</v>
      </c>
      <c r="B22" s="110" t="s">
        <v>287</v>
      </c>
      <c r="C22" s="97" t="s">
        <v>119</v>
      </c>
      <c r="D22" s="111">
        <v>0.71</v>
      </c>
      <c r="E22" s="111">
        <v>0.36</v>
      </c>
    </row>
    <row r="23" spans="1:5" ht="36.75" customHeight="1">
      <c r="A23" s="109">
        <v>10</v>
      </c>
      <c r="B23" s="116" t="s">
        <v>155</v>
      </c>
      <c r="C23" s="96" t="s">
        <v>120</v>
      </c>
      <c r="D23" s="111">
        <v>0</v>
      </c>
      <c r="E23" s="111">
        <v>0</v>
      </c>
    </row>
    <row r="24" spans="1:5" ht="15.75">
      <c r="A24" s="109">
        <v>11</v>
      </c>
      <c r="B24" s="87" t="s">
        <v>101</v>
      </c>
      <c r="C24" s="86" t="s">
        <v>95</v>
      </c>
      <c r="D24" s="54">
        <v>105.4</v>
      </c>
      <c r="E24" s="54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2">
      <pane ySplit="6" topLeftCell="A8" activePane="bottomLeft" state="frozen"/>
      <selection pane="topLeft" activeCell="A2" sqref="A2"/>
      <selection pane="bottomLeft" activeCell="A4" sqref="A4:E4"/>
    </sheetView>
  </sheetViews>
  <sheetFormatPr defaultColWidth="9.140625" defaultRowHeight="12.75"/>
  <cols>
    <col min="1" max="1" width="8.28125" style="67" customWidth="1"/>
    <col min="2" max="2" width="31.421875" style="67" customWidth="1"/>
    <col min="3" max="3" width="14.421875" style="68" customWidth="1"/>
    <col min="4" max="4" width="14.00390625" style="68" customWidth="1"/>
    <col min="5" max="5" width="13.8515625" style="67" customWidth="1"/>
    <col min="6" max="6" width="9.140625" style="67" customWidth="1"/>
    <col min="7" max="7" width="22.00390625" style="67" customWidth="1"/>
    <col min="8" max="16384" width="9.140625" style="67" customWidth="1"/>
  </cols>
  <sheetData>
    <row r="1" ht="15.75" hidden="1"/>
    <row r="2" spans="1:5" ht="53.25" customHeight="1">
      <c r="A2" s="117"/>
      <c r="B2" s="117"/>
      <c r="C2" s="193" t="s">
        <v>279</v>
      </c>
      <c r="D2" s="193"/>
      <c r="E2" s="193"/>
    </row>
    <row r="3" spans="1:4" ht="18.75">
      <c r="A3" s="69"/>
      <c r="B3" s="69"/>
      <c r="C3" s="70"/>
      <c r="D3" s="70"/>
    </row>
    <row r="4" spans="1:7" ht="63.75" customHeight="1">
      <c r="A4" s="192" t="s">
        <v>289</v>
      </c>
      <c r="B4" s="192"/>
      <c r="C4" s="192"/>
      <c r="D4" s="192"/>
      <c r="E4" s="192"/>
      <c r="G4" s="99" t="s">
        <v>131</v>
      </c>
    </row>
    <row r="5" ht="16.5" customHeight="1">
      <c r="E5" s="71" t="s">
        <v>66</v>
      </c>
    </row>
    <row r="6" spans="1:5" ht="17.25" customHeight="1">
      <c r="A6" s="191" t="s">
        <v>67</v>
      </c>
      <c r="B6" s="191" t="s">
        <v>0</v>
      </c>
      <c r="C6" s="191" t="s">
        <v>121</v>
      </c>
      <c r="D6" s="191"/>
      <c r="E6" s="191"/>
    </row>
    <row r="7" spans="1:5" ht="67.5" customHeight="1">
      <c r="A7" s="191"/>
      <c r="B7" s="191"/>
      <c r="C7" s="72" t="s">
        <v>110</v>
      </c>
      <c r="D7" s="72" t="s">
        <v>64</v>
      </c>
      <c r="E7" s="73" t="s">
        <v>65</v>
      </c>
    </row>
    <row r="8" spans="1:5" ht="15.75">
      <c r="A8" s="73">
        <v>1</v>
      </c>
      <c r="B8" s="73">
        <v>2</v>
      </c>
      <c r="C8" s="74">
        <v>3</v>
      </c>
      <c r="D8" s="74">
        <v>4</v>
      </c>
      <c r="E8" s="74">
        <v>5</v>
      </c>
    </row>
    <row r="9" spans="1:5" ht="15.75">
      <c r="A9" s="75">
        <v>1</v>
      </c>
      <c r="B9" s="76" t="s">
        <v>14</v>
      </c>
      <c r="C9" s="171">
        <v>1636.49201564</v>
      </c>
      <c r="D9" s="171">
        <v>1636.49201564</v>
      </c>
      <c r="E9" s="171">
        <f aca="true" t="shared" si="0" ref="E9:E15">C9-D9</f>
        <v>0</v>
      </c>
    </row>
    <row r="10" spans="1:5" ht="15.75">
      <c r="A10" s="78">
        <v>2</v>
      </c>
      <c r="B10" s="77" t="s">
        <v>29</v>
      </c>
      <c r="C10" s="170">
        <v>744.98</v>
      </c>
      <c r="D10" s="171">
        <v>744.98</v>
      </c>
      <c r="E10" s="171">
        <f t="shared" si="0"/>
        <v>0</v>
      </c>
    </row>
    <row r="11" spans="1:5" ht="16.5" customHeight="1">
      <c r="A11" s="78">
        <v>3</v>
      </c>
      <c r="B11" s="77" t="s">
        <v>111</v>
      </c>
      <c r="C11" s="170">
        <v>722.41</v>
      </c>
      <c r="D11" s="171">
        <v>722.41</v>
      </c>
      <c r="E11" s="171">
        <f t="shared" si="0"/>
        <v>0</v>
      </c>
    </row>
    <row r="12" spans="1:5" ht="31.5">
      <c r="A12" s="78">
        <v>4</v>
      </c>
      <c r="B12" s="76" t="s">
        <v>41</v>
      </c>
      <c r="C12" s="170">
        <v>0</v>
      </c>
      <c r="D12" s="171">
        <v>0</v>
      </c>
      <c r="E12" s="171">
        <f t="shared" si="0"/>
        <v>0</v>
      </c>
    </row>
    <row r="13" spans="1:5" ht="47.25">
      <c r="A13" s="78">
        <v>5</v>
      </c>
      <c r="B13" s="76" t="s">
        <v>112</v>
      </c>
      <c r="C13" s="170">
        <v>14.44</v>
      </c>
      <c r="D13" s="171">
        <v>14.44</v>
      </c>
      <c r="E13" s="171">
        <f t="shared" si="0"/>
        <v>0</v>
      </c>
    </row>
    <row r="14" spans="1:5" ht="47.25">
      <c r="A14" s="78">
        <v>6</v>
      </c>
      <c r="B14" s="76" t="s">
        <v>122</v>
      </c>
      <c r="C14" s="170">
        <v>14.7</v>
      </c>
      <c r="D14" s="171">
        <v>14.7</v>
      </c>
      <c r="E14" s="171">
        <f t="shared" si="0"/>
        <v>0</v>
      </c>
    </row>
    <row r="15" spans="1:5" ht="31.5">
      <c r="A15" s="78">
        <v>7</v>
      </c>
      <c r="B15" s="76" t="s">
        <v>123</v>
      </c>
      <c r="C15" s="170">
        <v>8.4</v>
      </c>
      <c r="D15" s="171">
        <v>8.4</v>
      </c>
      <c r="E15" s="171">
        <f t="shared" si="0"/>
        <v>0</v>
      </c>
    </row>
    <row r="16" spans="1:5" ht="15.75">
      <c r="A16" s="105">
        <v>8</v>
      </c>
      <c r="B16" s="76" t="s">
        <v>113</v>
      </c>
      <c r="C16" s="170">
        <v>3141.41</v>
      </c>
      <c r="D16" s="171">
        <v>3141.41</v>
      </c>
      <c r="E16" s="170">
        <f>SUM(E9:E15)</f>
        <v>0</v>
      </c>
    </row>
  </sheetData>
  <sheetProtection/>
  <mergeCells count="5">
    <mergeCell ref="A6:A7"/>
    <mergeCell ref="B6:B7"/>
    <mergeCell ref="C6:E6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2">
      <pane ySplit="6" topLeftCell="A8" activePane="bottomLeft" state="frozen"/>
      <selection pane="topLeft" activeCell="A2" sqref="A2"/>
      <selection pane="bottomLeft" activeCell="L13" sqref="L13"/>
    </sheetView>
  </sheetViews>
  <sheetFormatPr defaultColWidth="9.140625" defaultRowHeight="12.75"/>
  <cols>
    <col min="1" max="1" width="8.28125" style="67" customWidth="1"/>
    <col min="2" max="2" width="31.421875" style="67" customWidth="1"/>
    <col min="3" max="3" width="14.421875" style="68" customWidth="1"/>
    <col min="4" max="4" width="13.8515625" style="68" customWidth="1"/>
    <col min="5" max="5" width="14.57421875" style="67" customWidth="1"/>
    <col min="6" max="6" width="9.140625" style="67" customWidth="1"/>
    <col min="7" max="7" width="22.00390625" style="67" customWidth="1"/>
    <col min="8" max="16384" width="9.140625" style="67" customWidth="1"/>
  </cols>
  <sheetData>
    <row r="1" ht="15.75" hidden="1"/>
    <row r="2" spans="1:5" ht="53.25" customHeight="1">
      <c r="A2" s="117"/>
      <c r="B2" s="117"/>
      <c r="C2" s="193" t="s">
        <v>310</v>
      </c>
      <c r="D2" s="193"/>
      <c r="E2" s="193"/>
    </row>
    <row r="3" spans="1:4" ht="18.75">
      <c r="A3" s="69"/>
      <c r="B3" s="69"/>
      <c r="C3" s="70"/>
      <c r="D3" s="70"/>
    </row>
    <row r="4" spans="1:7" ht="63.75" customHeight="1">
      <c r="A4" s="192" t="s">
        <v>290</v>
      </c>
      <c r="B4" s="192"/>
      <c r="C4" s="192"/>
      <c r="D4" s="192"/>
      <c r="E4" s="192"/>
      <c r="G4" s="99" t="s">
        <v>131</v>
      </c>
    </row>
    <row r="5" ht="16.5" customHeight="1">
      <c r="E5" s="71" t="s">
        <v>66</v>
      </c>
    </row>
    <row r="6" spans="1:5" ht="17.25" customHeight="1">
      <c r="A6" s="191" t="s">
        <v>67</v>
      </c>
      <c r="B6" s="191" t="s">
        <v>0</v>
      </c>
      <c r="C6" s="191" t="s">
        <v>121</v>
      </c>
      <c r="D6" s="191"/>
      <c r="E6" s="191"/>
    </row>
    <row r="7" spans="1:5" ht="67.5" customHeight="1">
      <c r="A7" s="191"/>
      <c r="B7" s="191"/>
      <c r="C7" s="72" t="s">
        <v>110</v>
      </c>
      <c r="D7" s="72" t="s">
        <v>64</v>
      </c>
      <c r="E7" s="73" t="s">
        <v>65</v>
      </c>
    </row>
    <row r="8" spans="1:5" ht="15.75">
      <c r="A8" s="73">
        <v>1</v>
      </c>
      <c r="B8" s="73">
        <v>2</v>
      </c>
      <c r="C8" s="74">
        <v>3</v>
      </c>
      <c r="D8" s="74">
        <v>4</v>
      </c>
      <c r="E8" s="74">
        <v>5</v>
      </c>
    </row>
    <row r="9" spans="1:5" ht="15.75">
      <c r="A9" s="75">
        <v>1</v>
      </c>
      <c r="B9" s="76" t="s">
        <v>14</v>
      </c>
      <c r="C9" s="169">
        <v>1291.49</v>
      </c>
      <c r="D9" s="169">
        <v>1291.49</v>
      </c>
      <c r="E9" s="169">
        <f aca="true" t="shared" si="0" ref="E9:E15">C9-D9</f>
        <v>0</v>
      </c>
    </row>
    <row r="10" spans="1:5" ht="15.75">
      <c r="A10" s="78">
        <v>2</v>
      </c>
      <c r="B10" s="77" t="s">
        <v>29</v>
      </c>
      <c r="C10" s="170">
        <v>500.02</v>
      </c>
      <c r="D10" s="169">
        <v>500.02</v>
      </c>
      <c r="E10" s="169">
        <f t="shared" si="0"/>
        <v>0</v>
      </c>
    </row>
    <row r="11" spans="1:5" ht="16.5" customHeight="1">
      <c r="A11" s="78">
        <v>3</v>
      </c>
      <c r="B11" s="77" t="s">
        <v>111</v>
      </c>
      <c r="C11" s="170">
        <v>443.37</v>
      </c>
      <c r="D11" s="169">
        <v>443.37</v>
      </c>
      <c r="E11" s="169">
        <f t="shared" si="0"/>
        <v>0</v>
      </c>
    </row>
    <row r="12" spans="1:5" ht="31.5">
      <c r="A12" s="78">
        <v>4</v>
      </c>
      <c r="B12" s="76" t="s">
        <v>41</v>
      </c>
      <c r="C12" s="170">
        <v>0</v>
      </c>
      <c r="D12" s="169">
        <v>0</v>
      </c>
      <c r="E12" s="169">
        <f t="shared" si="0"/>
        <v>0</v>
      </c>
    </row>
    <row r="13" spans="1:5" ht="47.25">
      <c r="A13" s="78">
        <v>5</v>
      </c>
      <c r="B13" s="76" t="s">
        <v>112</v>
      </c>
      <c r="C13" s="170">
        <v>3.7</v>
      </c>
      <c r="D13" s="169">
        <v>3.7</v>
      </c>
      <c r="E13" s="169">
        <f t="shared" si="0"/>
        <v>0</v>
      </c>
    </row>
    <row r="14" spans="1:5" ht="47.25">
      <c r="A14" s="78">
        <v>6</v>
      </c>
      <c r="B14" s="76" t="s">
        <v>122</v>
      </c>
      <c r="C14" s="170">
        <v>3.75</v>
      </c>
      <c r="D14" s="169">
        <v>3.75</v>
      </c>
      <c r="E14" s="169">
        <f t="shared" si="0"/>
        <v>0</v>
      </c>
    </row>
    <row r="15" spans="1:5" ht="31.5">
      <c r="A15" s="78">
        <v>7</v>
      </c>
      <c r="B15" s="76" t="s">
        <v>123</v>
      </c>
      <c r="C15" s="170">
        <v>0</v>
      </c>
      <c r="D15" s="169">
        <v>0</v>
      </c>
      <c r="E15" s="169">
        <f t="shared" si="0"/>
        <v>0</v>
      </c>
    </row>
    <row r="16" spans="1:5" ht="15.75">
      <c r="A16" s="105">
        <v>8</v>
      </c>
      <c r="B16" s="76" t="s">
        <v>113</v>
      </c>
      <c r="C16" s="170">
        <v>2242.33</v>
      </c>
      <c r="D16" s="170">
        <v>2242.32</v>
      </c>
      <c r="E16" s="170">
        <f>SUM(E9:E15)</f>
        <v>0</v>
      </c>
    </row>
  </sheetData>
  <sheetProtection/>
  <mergeCells count="5">
    <mergeCell ref="C2:E2"/>
    <mergeCell ref="A4:E4"/>
    <mergeCell ref="A6:A7"/>
    <mergeCell ref="B6:B7"/>
    <mergeCell ref="C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4.75" customHeight="1">
      <c r="A1" s="118"/>
      <c r="B1" s="118"/>
      <c r="C1" s="194" t="s">
        <v>281</v>
      </c>
      <c r="D1" s="194"/>
      <c r="E1" s="194"/>
    </row>
    <row r="2" spans="1:5" ht="18.75">
      <c r="A2" s="52"/>
      <c r="B2" s="52"/>
      <c r="C2" s="52"/>
      <c r="D2" s="52"/>
      <c r="E2" s="53"/>
    </row>
    <row r="3" spans="1:5" ht="60.75" customHeight="1">
      <c r="A3" s="195" t="s">
        <v>280</v>
      </c>
      <c r="B3" s="195"/>
      <c r="C3" s="195"/>
      <c r="D3" s="195"/>
      <c r="E3" s="195"/>
    </row>
    <row r="4" spans="1:8" ht="14.25" customHeight="1">
      <c r="A4" s="200"/>
      <c r="B4" s="200"/>
      <c r="C4" s="200"/>
      <c r="D4" s="200"/>
      <c r="E4" s="200"/>
      <c r="F4" s="99" t="s">
        <v>132</v>
      </c>
      <c r="G4" s="57"/>
      <c r="H4" s="57"/>
    </row>
    <row r="5" spans="1:8" ht="18.75">
      <c r="A5" s="58"/>
      <c r="B5" s="58"/>
      <c r="C5" s="58"/>
      <c r="D5" s="58"/>
      <c r="E5" s="58"/>
      <c r="F5" s="57"/>
      <c r="G5" s="57"/>
      <c r="H5" s="57"/>
    </row>
    <row r="6" spans="1:5" ht="27.75" customHeight="1">
      <c r="A6" s="196" t="s">
        <v>67</v>
      </c>
      <c r="B6" s="196" t="s">
        <v>68</v>
      </c>
      <c r="C6" s="198" t="s">
        <v>124</v>
      </c>
      <c r="D6" s="199"/>
      <c r="E6" s="196" t="s">
        <v>65</v>
      </c>
    </row>
    <row r="7" spans="1:5" ht="36.75" customHeight="1">
      <c r="A7" s="197"/>
      <c r="B7" s="197"/>
      <c r="C7" s="54" t="s">
        <v>69</v>
      </c>
      <c r="D7" s="54" t="s">
        <v>64</v>
      </c>
      <c r="E7" s="197"/>
    </row>
    <row r="8" spans="1:5" s="55" customFormat="1" ht="15.75">
      <c r="A8" s="54">
        <v>1</v>
      </c>
      <c r="B8" s="54">
        <v>2</v>
      </c>
      <c r="C8" s="54">
        <v>3</v>
      </c>
      <c r="D8" s="54">
        <v>4</v>
      </c>
      <c r="E8" s="54">
        <v>5</v>
      </c>
    </row>
    <row r="9" spans="1:5" ht="94.5">
      <c r="A9" s="54" t="s">
        <v>70</v>
      </c>
      <c r="B9" s="9" t="s">
        <v>71</v>
      </c>
      <c r="C9" s="56">
        <v>31.5</v>
      </c>
      <c r="D9" s="56">
        <v>31.5</v>
      </c>
      <c r="E9" s="56">
        <f aca="true" t="shared" si="0" ref="E9:E14">+C9-D9</f>
        <v>0</v>
      </c>
    </row>
    <row r="10" spans="1:5" ht="31.5">
      <c r="A10" s="54" t="s">
        <v>28</v>
      </c>
      <c r="B10" s="13" t="s">
        <v>53</v>
      </c>
      <c r="C10" s="11">
        <v>0</v>
      </c>
      <c r="D10" s="56">
        <v>0</v>
      </c>
      <c r="E10" s="56">
        <f t="shared" si="0"/>
        <v>0</v>
      </c>
    </row>
    <row r="11" spans="1:5" ht="20.25" customHeight="1">
      <c r="A11" s="54" t="s">
        <v>34</v>
      </c>
      <c r="B11" s="13" t="s">
        <v>54</v>
      </c>
      <c r="C11" s="7">
        <v>0</v>
      </c>
      <c r="D11" s="56">
        <v>0</v>
      </c>
      <c r="E11" s="56">
        <f t="shared" si="0"/>
        <v>0</v>
      </c>
    </row>
    <row r="12" spans="1:5" ht="18.75" customHeight="1">
      <c r="A12" s="54">
        <v>4</v>
      </c>
      <c r="B12" s="65" t="s">
        <v>55</v>
      </c>
      <c r="C12" s="56">
        <v>0</v>
      </c>
      <c r="D12" s="56">
        <v>0</v>
      </c>
      <c r="E12" s="56">
        <f t="shared" si="0"/>
        <v>0</v>
      </c>
    </row>
    <row r="13" spans="1:5" ht="22.5" customHeight="1">
      <c r="A13" s="54" t="s">
        <v>42</v>
      </c>
      <c r="B13" s="65" t="s">
        <v>72</v>
      </c>
      <c r="C13" s="56">
        <v>0</v>
      </c>
      <c r="D13" s="56">
        <v>0</v>
      </c>
      <c r="E13" s="56">
        <f t="shared" si="0"/>
        <v>0</v>
      </c>
    </row>
    <row r="14" spans="1:5" ht="15.75">
      <c r="A14" s="54" t="s">
        <v>44</v>
      </c>
      <c r="B14" s="65" t="s">
        <v>125</v>
      </c>
      <c r="C14" s="56">
        <v>31.5</v>
      </c>
      <c r="D14" s="56">
        <v>31.5</v>
      </c>
      <c r="E14" s="56">
        <f t="shared" si="0"/>
        <v>0</v>
      </c>
    </row>
    <row r="15" spans="1:5" ht="15.75">
      <c r="A15" s="54" t="s">
        <v>46</v>
      </c>
      <c r="B15" s="9" t="s">
        <v>52</v>
      </c>
      <c r="C15" s="56">
        <v>31.5</v>
      </c>
      <c r="D15" s="56">
        <v>31.5</v>
      </c>
      <c r="E15" s="56">
        <f>SUM(E9:E14)</f>
        <v>0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pane ySplit="6" topLeftCell="A7" activePane="bottomLeft" state="frozen"/>
      <selection pane="topLeft" activeCell="A1" sqref="A1"/>
      <selection pane="bottomLeft" activeCell="I6" sqref="I6"/>
    </sheetView>
  </sheetViews>
  <sheetFormatPr defaultColWidth="9.140625" defaultRowHeight="12.75" outlineLevelCol="1"/>
  <cols>
    <col min="1" max="1" width="7.421875" style="88" customWidth="1"/>
    <col min="2" max="2" width="35.421875" style="88" customWidth="1"/>
    <col min="3" max="3" width="13.28125" style="88" customWidth="1"/>
    <col min="4" max="4" width="14.140625" style="88" customWidth="1" outlineLevel="1"/>
    <col min="5" max="5" width="14.140625" style="88" customWidth="1"/>
    <col min="6" max="6" width="27.421875" style="88" customWidth="1"/>
    <col min="7" max="16384" width="9.140625" style="88" customWidth="1"/>
  </cols>
  <sheetData>
    <row r="1" spans="2:5" ht="58.5" customHeight="1">
      <c r="B1" s="89"/>
      <c r="C1" s="201" t="s">
        <v>282</v>
      </c>
      <c r="D1" s="201"/>
      <c r="E1" s="201"/>
    </row>
    <row r="2" spans="1:6" ht="31.5">
      <c r="A2" s="90"/>
      <c r="B2" s="91"/>
      <c r="C2" s="90"/>
      <c r="D2" s="90"/>
      <c r="E2" s="90"/>
      <c r="F2" s="99" t="s">
        <v>131</v>
      </c>
    </row>
    <row r="3" spans="1:6" ht="60.75" customHeight="1">
      <c r="A3" s="202" t="s">
        <v>295</v>
      </c>
      <c r="B3" s="202"/>
      <c r="C3" s="202"/>
      <c r="D3" s="202"/>
      <c r="E3" s="202"/>
      <c r="F3" s="95" t="s">
        <v>129</v>
      </c>
    </row>
    <row r="4" ht="18.75">
      <c r="B4" s="92"/>
    </row>
    <row r="5" spans="1:5" ht="24.75" customHeight="1">
      <c r="A5" s="203" t="s">
        <v>67</v>
      </c>
      <c r="B5" s="203" t="s">
        <v>77</v>
      </c>
      <c r="C5" s="203" t="s">
        <v>78</v>
      </c>
      <c r="D5" s="203" t="s">
        <v>117</v>
      </c>
      <c r="E5" s="203" t="s">
        <v>118</v>
      </c>
    </row>
    <row r="6" spans="1:5" ht="47.25" customHeight="1">
      <c r="A6" s="203"/>
      <c r="B6" s="203"/>
      <c r="C6" s="203"/>
      <c r="D6" s="203"/>
      <c r="E6" s="203"/>
    </row>
    <row r="7" spans="1:5" ht="18" customHeight="1">
      <c r="A7" s="93">
        <v>1</v>
      </c>
      <c r="B7" s="93">
        <v>2</v>
      </c>
      <c r="C7" s="93">
        <v>3</v>
      </c>
      <c r="D7" s="93">
        <v>4</v>
      </c>
      <c r="E7" s="93">
        <v>5</v>
      </c>
    </row>
    <row r="8" spans="1:5" ht="31.5">
      <c r="A8" s="93">
        <v>1</v>
      </c>
      <c r="B8" s="172" t="s">
        <v>291</v>
      </c>
      <c r="C8" s="93" t="s">
        <v>95</v>
      </c>
      <c r="D8" s="173">
        <v>19.7</v>
      </c>
      <c r="E8" s="173">
        <v>19.7</v>
      </c>
    </row>
    <row r="9" spans="1:5" ht="47.25">
      <c r="A9" s="93">
        <f>A8+1</f>
        <v>2</v>
      </c>
      <c r="B9" s="172" t="s">
        <v>114</v>
      </c>
      <c r="C9" s="93" t="s">
        <v>97</v>
      </c>
      <c r="D9" s="173">
        <v>2377</v>
      </c>
      <c r="E9" s="173">
        <v>2377</v>
      </c>
    </row>
    <row r="10" spans="1:5" ht="31.5">
      <c r="A10" s="93">
        <f>A9+1</f>
        <v>3</v>
      </c>
      <c r="B10" s="172" t="s">
        <v>98</v>
      </c>
      <c r="C10" s="93" t="s">
        <v>99</v>
      </c>
      <c r="D10" s="173">
        <v>8760</v>
      </c>
      <c r="E10" s="173">
        <v>8760</v>
      </c>
    </row>
    <row r="11" spans="1:5" ht="31.5">
      <c r="A11" s="93">
        <f>A10+1</f>
        <v>4</v>
      </c>
      <c r="B11" s="172" t="s">
        <v>292</v>
      </c>
      <c r="C11" s="93"/>
      <c r="D11" s="173"/>
      <c r="E11" s="173"/>
    </row>
    <row r="12" spans="1:5" ht="15.75">
      <c r="A12" s="93" t="s">
        <v>301</v>
      </c>
      <c r="B12" s="94" t="s">
        <v>116</v>
      </c>
      <c r="C12" s="93" t="s">
        <v>115</v>
      </c>
      <c r="D12" s="173">
        <v>1.068</v>
      </c>
      <c r="E12" s="174">
        <v>0.99</v>
      </c>
    </row>
    <row r="13" spans="1:5" ht="48" customHeight="1">
      <c r="A13" s="93">
        <v>5</v>
      </c>
      <c r="B13" s="94" t="s">
        <v>293</v>
      </c>
      <c r="C13" s="93" t="s">
        <v>95</v>
      </c>
      <c r="D13" s="93">
        <v>2.46</v>
      </c>
      <c r="E13" s="93">
        <v>2.46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pane ySplit="6" topLeftCell="A7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7.7109375" style="79" customWidth="1"/>
    <col min="2" max="2" width="38.00390625" style="79" customWidth="1"/>
    <col min="3" max="3" width="12.8515625" style="79" customWidth="1"/>
    <col min="4" max="5" width="12.00390625" style="79" customWidth="1"/>
    <col min="6" max="6" width="9.140625" style="79" customWidth="1"/>
    <col min="7" max="7" width="27.8515625" style="79" customWidth="1"/>
    <col min="8" max="16384" width="9.140625" style="79" customWidth="1"/>
  </cols>
  <sheetData>
    <row r="1" spans="1:5" ht="60" customHeight="1">
      <c r="A1" s="80"/>
      <c r="B1" s="80"/>
      <c r="C1" s="204" t="s">
        <v>311</v>
      </c>
      <c r="D1" s="204"/>
      <c r="E1" s="204"/>
    </row>
    <row r="2" spans="1:5" ht="18.75">
      <c r="A2" s="80"/>
      <c r="B2" s="81"/>
      <c r="C2" s="80"/>
      <c r="D2" s="80"/>
      <c r="E2" s="80"/>
    </row>
    <row r="3" spans="1:7" ht="57.75" customHeight="1">
      <c r="A3" s="205" t="s">
        <v>294</v>
      </c>
      <c r="B3" s="205"/>
      <c r="C3" s="205"/>
      <c r="D3" s="205"/>
      <c r="E3" s="205"/>
      <c r="G3" s="95" t="s">
        <v>129</v>
      </c>
    </row>
    <row r="4" spans="2:7" ht="15.75">
      <c r="B4" s="82"/>
      <c r="G4" s="88"/>
    </row>
    <row r="5" spans="1:7" ht="24.75" customHeight="1">
      <c r="A5" s="206" t="s">
        <v>67</v>
      </c>
      <c r="B5" s="206" t="s">
        <v>77</v>
      </c>
      <c r="C5" s="206" t="s">
        <v>78</v>
      </c>
      <c r="D5" s="206" t="s">
        <v>117</v>
      </c>
      <c r="E5" s="206" t="s">
        <v>118</v>
      </c>
      <c r="G5" s="99" t="s">
        <v>131</v>
      </c>
    </row>
    <row r="6" spans="1:7" ht="15.75" customHeight="1">
      <c r="A6" s="206"/>
      <c r="B6" s="206"/>
      <c r="C6" s="206"/>
      <c r="D6" s="206"/>
      <c r="E6" s="206"/>
      <c r="G6" s="88"/>
    </row>
    <row r="7" spans="1:7" ht="15.75">
      <c r="A7" s="83">
        <v>1</v>
      </c>
      <c r="B7" s="83">
        <v>2</v>
      </c>
      <c r="C7" s="83">
        <v>3</v>
      </c>
      <c r="D7" s="83">
        <v>4</v>
      </c>
      <c r="E7" s="83">
        <v>5</v>
      </c>
      <c r="G7" s="88"/>
    </row>
    <row r="8" spans="1:5" ht="37.5" customHeight="1">
      <c r="A8" s="83">
        <v>1</v>
      </c>
      <c r="B8" s="85" t="s">
        <v>96</v>
      </c>
      <c r="C8" s="83" t="s">
        <v>97</v>
      </c>
      <c r="D8" s="173">
        <v>640</v>
      </c>
      <c r="E8" s="173">
        <v>640</v>
      </c>
    </row>
    <row r="9" spans="1:5" ht="34.5" customHeight="1">
      <c r="A9" s="83">
        <f>A8+1</f>
        <v>2</v>
      </c>
      <c r="B9" s="85" t="s">
        <v>98</v>
      </c>
      <c r="C9" s="83" t="s">
        <v>99</v>
      </c>
      <c r="D9" s="173">
        <v>8760</v>
      </c>
      <c r="E9" s="173">
        <v>8760</v>
      </c>
    </row>
    <row r="10" spans="1:5" ht="31.5">
      <c r="A10" s="83">
        <v>3</v>
      </c>
      <c r="B10" s="84" t="s">
        <v>100</v>
      </c>
      <c r="C10" s="83"/>
      <c r="D10" s="173"/>
      <c r="E10" s="173"/>
    </row>
    <row r="11" spans="1:5" ht="31.5" customHeight="1">
      <c r="A11" s="83" t="s">
        <v>4</v>
      </c>
      <c r="B11" s="110" t="s">
        <v>307</v>
      </c>
      <c r="C11" s="97" t="s">
        <v>119</v>
      </c>
      <c r="D11" s="111">
        <v>0.71</v>
      </c>
      <c r="E11" s="111">
        <v>0.36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Q13" sqref="Q13"/>
    </sheetView>
  </sheetViews>
  <sheetFormatPr defaultColWidth="9.140625" defaultRowHeight="12.75"/>
  <cols>
    <col min="1" max="1" width="8.421875" style="0" customWidth="1"/>
    <col min="2" max="2" width="42.00390625" style="0" customWidth="1"/>
    <col min="3" max="3" width="15.140625" style="0" customWidth="1"/>
    <col min="4" max="4" width="16.7109375" style="0" customWidth="1"/>
    <col min="5" max="5" width="12.8515625" style="5" hidden="1" customWidth="1"/>
    <col min="6" max="6" width="14.00390625" style="0" hidden="1" customWidth="1"/>
    <col min="7" max="7" width="15.28125" style="0" customWidth="1"/>
    <col min="8" max="8" width="15.7109375" style="0" customWidth="1"/>
    <col min="9" max="11" width="14.00390625" style="0" hidden="1" customWidth="1"/>
  </cols>
  <sheetData>
    <row r="1" spans="1:14" ht="60.75" customHeight="1">
      <c r="A1" s="47"/>
      <c r="B1" s="46"/>
      <c r="C1" s="46"/>
      <c r="D1" s="210" t="s">
        <v>284</v>
      </c>
      <c r="E1" s="210"/>
      <c r="F1" s="210"/>
      <c r="G1" s="210"/>
      <c r="H1" s="210"/>
      <c r="I1" s="46"/>
      <c r="J1" s="46"/>
      <c r="L1" s="98" t="s">
        <v>130</v>
      </c>
      <c r="M1" s="98"/>
      <c r="N1" s="98"/>
    </row>
    <row r="2" spans="1:8" ht="18.75" hidden="1">
      <c r="A2" s="47"/>
      <c r="B2" s="47"/>
      <c r="C2" s="47"/>
      <c r="D2" s="47"/>
      <c r="E2" s="48"/>
      <c r="F2" s="47"/>
      <c r="G2" s="47"/>
      <c r="H2" s="47"/>
    </row>
    <row r="3" spans="1:8" ht="78.75" customHeight="1">
      <c r="A3" s="209" t="s">
        <v>283</v>
      </c>
      <c r="B3" s="209"/>
      <c r="C3" s="209"/>
      <c r="D3" s="209"/>
      <c r="E3" s="209"/>
      <c r="F3" s="209"/>
      <c r="G3" s="209"/>
      <c r="H3" s="209"/>
    </row>
    <row r="4" spans="2:8" ht="19.5" thickBot="1">
      <c r="B4" s="49"/>
      <c r="C4" s="49"/>
      <c r="D4" s="49"/>
      <c r="E4" s="49"/>
      <c r="F4" s="49"/>
      <c r="H4" s="61" t="s">
        <v>66</v>
      </c>
    </row>
    <row r="5" spans="1:11" ht="84" customHeight="1">
      <c r="A5" s="213" t="s">
        <v>67</v>
      </c>
      <c r="B5" s="211" t="s">
        <v>0</v>
      </c>
      <c r="C5" s="207" t="s">
        <v>105</v>
      </c>
      <c r="D5" s="207" t="s">
        <v>103</v>
      </c>
      <c r="E5" s="207" t="s">
        <v>73</v>
      </c>
      <c r="F5" s="207" t="s">
        <v>74</v>
      </c>
      <c r="G5" s="207" t="s">
        <v>102</v>
      </c>
      <c r="H5" s="207" t="s">
        <v>104</v>
      </c>
      <c r="I5" s="35" t="s">
        <v>60</v>
      </c>
      <c r="J5" s="30" t="s">
        <v>61</v>
      </c>
      <c r="K5" s="31" t="s">
        <v>62</v>
      </c>
    </row>
    <row r="6" spans="1:11" ht="16.5" customHeight="1">
      <c r="A6" s="214"/>
      <c r="B6" s="212"/>
      <c r="C6" s="208"/>
      <c r="D6" s="208"/>
      <c r="E6" s="208"/>
      <c r="F6" s="208"/>
      <c r="G6" s="208"/>
      <c r="H6" s="208"/>
      <c r="I6" s="32"/>
      <c r="J6" s="33"/>
      <c r="K6" s="34"/>
    </row>
    <row r="7" spans="1:11" s="2" customFormat="1" ht="21" customHeight="1">
      <c r="A7" s="7">
        <v>1</v>
      </c>
      <c r="B7" s="7">
        <v>2</v>
      </c>
      <c r="C7" s="7">
        <v>3</v>
      </c>
      <c r="D7" s="7">
        <v>4</v>
      </c>
      <c r="E7" s="60"/>
      <c r="F7" s="24"/>
      <c r="G7" s="7">
        <v>5</v>
      </c>
      <c r="H7" s="59">
        <v>6</v>
      </c>
      <c r="I7" s="36" t="e">
        <f>I8+#REF!+#REF!+#REF!+#REF!+#REF!+#REF!+#REF!</f>
        <v>#REF!</v>
      </c>
      <c r="J7" s="7" t="e">
        <f>J8+#REF!+#REF!+#REF!+#REF!+#REF!+#REF!+#REF!</f>
        <v>#REF!</v>
      </c>
      <c r="K7" s="10" t="e">
        <f>K8+#REF!+#REF!+#REF!+#REF!+#REF!+#REF!+#REF!</f>
        <v>#REF!</v>
      </c>
    </row>
    <row r="8" spans="1:11" ht="33.75" customHeight="1">
      <c r="A8" s="7">
        <v>1</v>
      </c>
      <c r="B8" s="9" t="s">
        <v>14</v>
      </c>
      <c r="C8" s="11">
        <v>1555.7478260869564</v>
      </c>
      <c r="D8" s="11">
        <v>1555.7478260869564</v>
      </c>
      <c r="E8" s="7"/>
      <c r="F8" s="7"/>
      <c r="G8" s="11">
        <v>1636.49201564</v>
      </c>
      <c r="H8" s="66">
        <f>G8/D8</f>
        <v>1.0519005639597343</v>
      </c>
      <c r="I8" s="37"/>
      <c r="J8" s="7"/>
      <c r="K8" s="10"/>
    </row>
    <row r="9" spans="1:11" ht="19.5" customHeight="1">
      <c r="A9" s="7" t="s">
        <v>28</v>
      </c>
      <c r="B9" s="12" t="s">
        <v>29</v>
      </c>
      <c r="C9" s="175">
        <v>590.0765217391305</v>
      </c>
      <c r="D9" s="11">
        <v>590.0765217391305</v>
      </c>
      <c r="E9" s="7"/>
      <c r="F9" s="7"/>
      <c r="G9" s="11">
        <v>744.98</v>
      </c>
      <c r="H9" s="66">
        <f>G9/D9</f>
        <v>1.2625142207053468</v>
      </c>
      <c r="I9" s="37" t="e">
        <f>#REF!+#REF!+#REF!+#REF!</f>
        <v>#REF!</v>
      </c>
      <c r="J9" s="7" t="e">
        <f>#REF!+#REF!+#REF!+#REF!</f>
        <v>#REF!</v>
      </c>
      <c r="K9" s="10" t="e">
        <f>#REF!+#REF!+#REF!+#REF!</f>
        <v>#REF!</v>
      </c>
    </row>
    <row r="10" spans="1:11" ht="31.5">
      <c r="A10" s="7" t="s">
        <v>34</v>
      </c>
      <c r="B10" s="9" t="s">
        <v>35</v>
      </c>
      <c r="C10" s="11">
        <v>652.5339130434783</v>
      </c>
      <c r="D10" s="11">
        <v>652.5339130434783</v>
      </c>
      <c r="E10" s="7"/>
      <c r="F10" s="7"/>
      <c r="G10" s="11">
        <v>722.41</v>
      </c>
      <c r="H10" s="66">
        <f>G10/D10</f>
        <v>1.1070842228423243</v>
      </c>
      <c r="I10" s="37"/>
      <c r="J10" s="7"/>
      <c r="K10" s="10"/>
    </row>
    <row r="11" spans="1:11" ht="31.5">
      <c r="A11" s="7" t="s">
        <v>40</v>
      </c>
      <c r="B11" s="9" t="s">
        <v>41</v>
      </c>
      <c r="C11" s="11">
        <v>0</v>
      </c>
      <c r="D11" s="11">
        <v>0</v>
      </c>
      <c r="E11" s="42"/>
      <c r="F11" s="7"/>
      <c r="G11" s="11">
        <v>0</v>
      </c>
      <c r="H11" s="66">
        <v>0</v>
      </c>
      <c r="I11" s="37"/>
      <c r="J11" s="7"/>
      <c r="K11" s="10"/>
    </row>
    <row r="12" spans="1:11" ht="36" customHeight="1">
      <c r="A12" s="7" t="s">
        <v>42</v>
      </c>
      <c r="B12" s="9" t="s">
        <v>43</v>
      </c>
      <c r="C12" s="11">
        <v>14.399999999999999</v>
      </c>
      <c r="D12" s="11">
        <v>14.399999999999999</v>
      </c>
      <c r="E12" s="42"/>
      <c r="F12" s="7"/>
      <c r="G12" s="11">
        <v>14.44</v>
      </c>
      <c r="H12" s="66">
        <f aca="true" t="shared" si="0" ref="H12:H18">G12/D12</f>
        <v>1.0027777777777778</v>
      </c>
      <c r="I12" s="37"/>
      <c r="J12" s="7"/>
      <c r="K12" s="10"/>
    </row>
    <row r="13" spans="1:11" ht="31.5">
      <c r="A13" s="7" t="s">
        <v>44</v>
      </c>
      <c r="B13" s="9" t="s">
        <v>45</v>
      </c>
      <c r="C13" s="11">
        <v>84</v>
      </c>
      <c r="D13" s="11">
        <v>84</v>
      </c>
      <c r="E13" s="42"/>
      <c r="F13" s="7"/>
      <c r="G13" s="11">
        <v>14.7</v>
      </c>
      <c r="H13" s="66">
        <f t="shared" si="0"/>
        <v>0.175</v>
      </c>
      <c r="I13" s="37"/>
      <c r="J13" s="7"/>
      <c r="K13" s="10"/>
    </row>
    <row r="14" spans="1:11" ht="30" customHeight="1">
      <c r="A14" s="7" t="s">
        <v>46</v>
      </c>
      <c r="B14" s="9" t="s">
        <v>47</v>
      </c>
      <c r="C14" s="11">
        <v>8.243478260869566</v>
      </c>
      <c r="D14" s="11">
        <v>8.243478260869566</v>
      </c>
      <c r="E14" s="7"/>
      <c r="F14" s="7"/>
      <c r="G14" s="11">
        <v>8.4</v>
      </c>
      <c r="H14" s="66">
        <f t="shared" si="0"/>
        <v>1.018987341772152</v>
      </c>
      <c r="I14" s="37"/>
      <c r="J14" s="7"/>
      <c r="K14" s="10"/>
    </row>
    <row r="15" spans="1:11" s="3" customFormat="1" ht="15.75">
      <c r="A15" s="7"/>
      <c r="B15" s="9" t="s">
        <v>51</v>
      </c>
      <c r="C15" s="11">
        <v>2905.001739130435</v>
      </c>
      <c r="D15" s="11">
        <v>2905.001739130435</v>
      </c>
      <c r="E15" s="11">
        <v>0</v>
      </c>
      <c r="F15" s="11">
        <v>0</v>
      </c>
      <c r="G15" s="11">
        <v>3141.4220156399997</v>
      </c>
      <c r="H15" s="66">
        <f t="shared" si="0"/>
        <v>1.08138386746038</v>
      </c>
      <c r="I15" s="38" t="e">
        <f>I16/#REF!*100</f>
        <v>#REF!</v>
      </c>
      <c r="J15" s="14" t="e">
        <f>J16/#REF!*100</f>
        <v>#REF!</v>
      </c>
      <c r="K15" s="15" t="e">
        <f>K16/#REF!*100</f>
        <v>#REF!</v>
      </c>
    </row>
    <row r="16" spans="1:11" ht="15.75">
      <c r="A16" s="7">
        <v>8</v>
      </c>
      <c r="B16" s="9" t="s">
        <v>1</v>
      </c>
      <c r="C16" s="11">
        <v>1.737632724608112</v>
      </c>
      <c r="D16" s="11">
        <v>1.737632724608112</v>
      </c>
      <c r="E16" s="11">
        <v>1.737632724608112</v>
      </c>
      <c r="F16" s="11">
        <v>1.737632724608112</v>
      </c>
      <c r="G16" s="11">
        <v>0</v>
      </c>
      <c r="H16" s="66">
        <f t="shared" si="0"/>
        <v>0</v>
      </c>
      <c r="I16" s="37" t="e">
        <f>I17+#REF!+#REF!+#REF!+#REF!</f>
        <v>#REF!</v>
      </c>
      <c r="J16" s="7" t="e">
        <f>J17+#REF!+#REF!+#REF!+#REF!</f>
        <v>#REF!</v>
      </c>
      <c r="K16" s="10" t="e">
        <f>K17+#REF!+#REF!+#REF!+#REF!</f>
        <v>#REF!</v>
      </c>
    </row>
    <row r="17" spans="1:11" ht="15.75">
      <c r="A17" s="7">
        <v>9</v>
      </c>
      <c r="B17" s="9" t="s">
        <v>52</v>
      </c>
      <c r="C17" s="11">
        <v>50.47826086956522</v>
      </c>
      <c r="D17" s="11">
        <v>50.47826086956522</v>
      </c>
      <c r="E17" s="7"/>
      <c r="F17" s="7"/>
      <c r="G17" s="11">
        <v>0</v>
      </c>
      <c r="H17" s="66">
        <f t="shared" si="0"/>
        <v>0</v>
      </c>
      <c r="I17" s="37"/>
      <c r="J17" s="7"/>
      <c r="K17" s="10"/>
    </row>
    <row r="18" spans="1:11" s="3" customFormat="1" ht="20.25" customHeight="1">
      <c r="A18" s="7">
        <v>10</v>
      </c>
      <c r="B18" s="9" t="s">
        <v>56</v>
      </c>
      <c r="C18" s="11">
        <v>2955.48</v>
      </c>
      <c r="D18" s="11">
        <v>2955.48</v>
      </c>
      <c r="E18" s="11">
        <v>2955.48</v>
      </c>
      <c r="F18" s="11">
        <v>2955.48</v>
      </c>
      <c r="G18" s="11">
        <v>2955.48</v>
      </c>
      <c r="H18" s="66">
        <f t="shared" si="0"/>
        <v>1</v>
      </c>
      <c r="I18" s="39">
        <v>124.86</v>
      </c>
      <c r="J18" s="18">
        <v>187.27</v>
      </c>
      <c r="K18" s="16">
        <v>187.27</v>
      </c>
    </row>
    <row r="19" spans="1:11" ht="31.5" hidden="1">
      <c r="A19" s="6">
        <v>11</v>
      </c>
      <c r="B19" s="17" t="s">
        <v>63</v>
      </c>
      <c r="C19" s="17"/>
      <c r="D19" s="18">
        <v>499.4</v>
      </c>
      <c r="E19" s="43"/>
      <c r="F19" s="18"/>
      <c r="G19" s="11"/>
      <c r="H19" s="11" t="e">
        <f>D20-#REF!</f>
        <v>#REF!</v>
      </c>
      <c r="I19" s="36" t="e">
        <f>ROUND(#REF!/I18,2)</f>
        <v>#REF!</v>
      </c>
      <c r="J19" s="11" t="e">
        <f>ROUND(#REF!/J18,2)</f>
        <v>#REF!</v>
      </c>
      <c r="K19" s="8" t="e">
        <f>ROUND(#REF!/K18,2)</f>
        <v>#REF!</v>
      </c>
    </row>
    <row r="20" spans="1:11" ht="15.75" hidden="1">
      <c r="A20" s="19">
        <v>12</v>
      </c>
      <c r="B20" s="17" t="s">
        <v>3</v>
      </c>
      <c r="C20" s="17"/>
      <c r="D20" s="7">
        <f>ROUND(D18/D19,2)</f>
        <v>5.92</v>
      </c>
      <c r="E20" s="11" t="e">
        <f>ROUND(E18/E19,2)</f>
        <v>#DIV/0!</v>
      </c>
      <c r="F20" s="11" t="e">
        <f>ROUND(F18/F19,2)</f>
        <v>#DIV/0!</v>
      </c>
      <c r="G20" s="11"/>
      <c r="H20" s="11" t="e">
        <f>D21-#REF!</f>
        <v>#REF!</v>
      </c>
      <c r="I20" s="36" t="e">
        <f>ROUND(I19*1.18,2)</f>
        <v>#REF!</v>
      </c>
      <c r="J20" s="11" t="e">
        <f>ROUND(J19*1.18,2)</f>
        <v>#REF!</v>
      </c>
      <c r="K20" s="8" t="e">
        <f>ROUND(K19*1.18,2)</f>
        <v>#REF!</v>
      </c>
    </row>
    <row r="21" spans="1:11" ht="15.75" hidden="1">
      <c r="A21" s="19"/>
      <c r="B21" s="20" t="s">
        <v>57</v>
      </c>
      <c r="C21" s="20"/>
      <c r="D21" s="7">
        <f>ROUND(D20*1.18,2)</f>
        <v>6.99</v>
      </c>
      <c r="E21" s="11" t="e">
        <f>ROUND(E20*1.18,2)</f>
        <v>#DIV/0!</v>
      </c>
      <c r="F21" s="11" t="e">
        <f>ROUND(F20*1.18,2)</f>
        <v>#DIV/0!</v>
      </c>
      <c r="G21" s="26"/>
      <c r="H21" s="11" t="e">
        <f>D22-#REF!</f>
        <v>#REF!</v>
      </c>
      <c r="I21" s="40"/>
      <c r="J21" s="26"/>
      <c r="K21" s="28"/>
    </row>
    <row r="22" spans="1:11" ht="32.25" hidden="1" thickBot="1">
      <c r="A22" s="21"/>
      <c r="B22" s="23" t="s">
        <v>59</v>
      </c>
      <c r="C22" s="23"/>
      <c r="D22" s="7">
        <v>31.51</v>
      </c>
      <c r="E22" s="44"/>
      <c r="F22" s="26"/>
      <c r="G22" s="4"/>
      <c r="H22" s="11" t="e">
        <f>D23-#REF!</f>
        <v>#REF!</v>
      </c>
      <c r="I22" s="41" t="e">
        <f>I20/D22*100</f>
        <v>#REF!</v>
      </c>
      <c r="J22" s="27" t="e">
        <f>J20/I20*100</f>
        <v>#REF!</v>
      </c>
      <c r="K22" s="29" t="e">
        <f>K20/J20*100</f>
        <v>#REF!</v>
      </c>
    </row>
    <row r="23" spans="2:11" ht="16.5" hidden="1" thickBot="1">
      <c r="B23" s="22" t="s">
        <v>58</v>
      </c>
      <c r="C23" s="23"/>
      <c r="D23" s="7"/>
      <c r="E23" s="45"/>
      <c r="F23" s="4"/>
      <c r="I23">
        <v>31.51</v>
      </c>
      <c r="J23">
        <v>31.51</v>
      </c>
      <c r="K23">
        <v>33.4</v>
      </c>
    </row>
    <row r="24" spans="9:11" ht="12.75">
      <c r="I24">
        <f>(I23*I18)/1.18</f>
        <v>3334.1852542372885</v>
      </c>
      <c r="J24">
        <f>(J23*J18)/1.18</f>
        <v>5000.743813559323</v>
      </c>
      <c r="K24">
        <f>(K23*K18)/1.18</f>
        <v>5300.693220338983</v>
      </c>
    </row>
    <row r="25" spans="2:8" ht="12.75">
      <c r="B25" s="98" t="s">
        <v>136</v>
      </c>
      <c r="C25" s="98"/>
      <c r="D25" s="98"/>
      <c r="E25" s="104"/>
      <c r="F25" s="98"/>
      <c r="G25" s="98"/>
      <c r="H25" s="98"/>
    </row>
    <row r="26" spans="2:11" ht="12.75">
      <c r="B26" s="98"/>
      <c r="C26" s="98"/>
      <c r="D26" s="98"/>
      <c r="E26" s="104"/>
      <c r="F26" s="98"/>
      <c r="G26" s="98"/>
      <c r="H26" s="98"/>
      <c r="I26">
        <v>26.7</v>
      </c>
      <c r="J26">
        <v>26.7</v>
      </c>
      <c r="K26">
        <v>28.3</v>
      </c>
    </row>
    <row r="28" spans="9:11" ht="12.75">
      <c r="I28">
        <f>I26*I18</f>
        <v>3333.7619999999997</v>
      </c>
      <c r="J28">
        <f>J26*J18</f>
        <v>5000.109</v>
      </c>
      <c r="K28">
        <f>K26*K18</f>
        <v>5299.741</v>
      </c>
    </row>
    <row r="30" spans="7:11" ht="12.75">
      <c r="G30" s="1"/>
      <c r="H30" s="1"/>
      <c r="I30" s="1" t="e">
        <f>#REF!-I28</f>
        <v>#REF!</v>
      </c>
      <c r="J30" s="1" t="e">
        <f>#REF!-J28</f>
        <v>#REF!</v>
      </c>
      <c r="K30" s="1" t="e">
        <f>#REF!-K28</f>
        <v>#REF!</v>
      </c>
    </row>
    <row r="31" spans="5:6" ht="12.75">
      <c r="E31" s="1">
        <f>E18-E29</f>
        <v>2955.48</v>
      </c>
      <c r="F31" s="1">
        <f>F18-F29</f>
        <v>2955.48</v>
      </c>
    </row>
    <row r="32" ht="12.75">
      <c r="K32">
        <v>29.37</v>
      </c>
    </row>
    <row r="34" ht="12.75">
      <c r="K34">
        <f>K32*K18</f>
        <v>5500.119900000001</v>
      </c>
    </row>
    <row r="36" ht="12.75">
      <c r="K36" s="1" t="e">
        <f>#REF!-K34</f>
        <v>#REF!</v>
      </c>
    </row>
  </sheetData>
  <sheetProtection/>
  <mergeCells count="10">
    <mergeCell ref="H5:H6"/>
    <mergeCell ref="G5:G6"/>
    <mergeCell ref="F5:F6"/>
    <mergeCell ref="A3:H3"/>
    <mergeCell ref="E5:E6"/>
    <mergeCell ref="D1:H1"/>
    <mergeCell ref="D5:D6"/>
    <mergeCell ref="B5:B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view="pageBreakPreview" zoomScale="60" zoomScalePageLayoutView="0" workbookViewId="0" topLeftCell="A1">
      <selection activeCell="M16" sqref="M16"/>
    </sheetView>
  </sheetViews>
  <sheetFormatPr defaultColWidth="9.140625" defaultRowHeight="12.75"/>
  <cols>
    <col min="1" max="1" width="9.57421875" style="149" customWidth="1"/>
    <col min="2" max="2" width="53.140625" style="149" customWidth="1"/>
    <col min="3" max="3" width="14.57421875" style="149" customWidth="1"/>
    <col min="4" max="4" width="17.57421875" style="150" customWidth="1"/>
    <col min="5" max="5" width="15.7109375" style="149" customWidth="1"/>
    <col min="6" max="6" width="17.140625" style="149" customWidth="1"/>
  </cols>
  <sheetData>
    <row r="1" spans="4:6" ht="66" customHeight="1">
      <c r="D1" s="179"/>
      <c r="E1" s="215" t="s">
        <v>297</v>
      </c>
      <c r="F1" s="215"/>
    </row>
    <row r="3" spans="1:6" ht="45.75" customHeight="1">
      <c r="A3" s="209" t="s">
        <v>296</v>
      </c>
      <c r="B3" s="209"/>
      <c r="C3" s="209"/>
      <c r="D3" s="209"/>
      <c r="E3" s="209"/>
      <c r="F3" s="209"/>
    </row>
    <row r="4" spans="1:6" ht="15.75">
      <c r="A4" s="176"/>
      <c r="B4" s="176"/>
      <c r="C4" s="176"/>
      <c r="D4" s="176"/>
      <c r="E4" s="176"/>
      <c r="F4" s="177" t="s">
        <v>66</v>
      </c>
    </row>
    <row r="5" spans="1:6" s="149" customFormat="1" ht="47.25">
      <c r="A5" s="128" t="s">
        <v>67</v>
      </c>
      <c r="B5" s="128" t="s">
        <v>0</v>
      </c>
      <c r="C5" s="7" t="s">
        <v>75</v>
      </c>
      <c r="D5" s="7" t="s">
        <v>76</v>
      </c>
      <c r="E5" s="7" t="s">
        <v>298</v>
      </c>
      <c r="F5" s="7" t="s">
        <v>299</v>
      </c>
    </row>
    <row r="6" spans="1:6" ht="12.75">
      <c r="A6" s="129">
        <v>1</v>
      </c>
      <c r="B6" s="129">
        <v>2</v>
      </c>
      <c r="C6" s="130">
        <v>3</v>
      </c>
      <c r="D6" s="130">
        <v>4</v>
      </c>
      <c r="E6" s="130">
        <v>5</v>
      </c>
      <c r="F6" s="130">
        <v>6</v>
      </c>
    </row>
    <row r="7" spans="1:6" ht="15.75">
      <c r="A7" s="18" t="s">
        <v>70</v>
      </c>
      <c r="B7" s="131" t="s">
        <v>181</v>
      </c>
      <c r="C7" s="14">
        <v>1555.7478260869564</v>
      </c>
      <c r="D7" s="14">
        <v>1636.491960380938</v>
      </c>
      <c r="E7" s="14">
        <v>795.2341738835038</v>
      </c>
      <c r="F7" s="14">
        <v>841.2577864974342</v>
      </c>
    </row>
    <row r="8" spans="1:6" ht="31.5">
      <c r="A8" s="7" t="s">
        <v>12</v>
      </c>
      <c r="B8" s="9" t="s">
        <v>182</v>
      </c>
      <c r="C8" s="11">
        <v>0</v>
      </c>
      <c r="D8" s="51">
        <v>0</v>
      </c>
      <c r="E8" s="11">
        <v>0</v>
      </c>
      <c r="F8" s="11">
        <v>0</v>
      </c>
    </row>
    <row r="9" spans="1:6" ht="47.25">
      <c r="A9" s="7" t="s">
        <v>13</v>
      </c>
      <c r="B9" s="9" t="s">
        <v>183</v>
      </c>
      <c r="C9" s="11">
        <v>411.73043478260865</v>
      </c>
      <c r="D9" s="11">
        <v>476.39276208528577</v>
      </c>
      <c r="E9" s="11">
        <v>229.9985521443733</v>
      </c>
      <c r="F9" s="11">
        <v>246.39420994091248</v>
      </c>
    </row>
    <row r="10" spans="1:6" ht="15.75">
      <c r="A10" s="18" t="s">
        <v>15</v>
      </c>
      <c r="B10" s="131" t="s">
        <v>184</v>
      </c>
      <c r="C10" s="14">
        <v>255.26086956521738</v>
      </c>
      <c r="D10" s="14">
        <v>294.5115217794073</v>
      </c>
      <c r="E10" s="14">
        <v>142.0701986393668</v>
      </c>
      <c r="F10" s="14">
        <v>152.44132314004054</v>
      </c>
    </row>
    <row r="11" spans="1:6" ht="31.5">
      <c r="A11" s="7"/>
      <c r="B11" s="9" t="s">
        <v>185</v>
      </c>
      <c r="C11" s="132">
        <v>17.246</v>
      </c>
      <c r="D11" s="132">
        <v>14.103</v>
      </c>
      <c r="E11" s="132">
        <v>7.0515</v>
      </c>
      <c r="F11" s="132">
        <v>7.0515</v>
      </c>
    </row>
    <row r="12" spans="1:6" ht="15.75">
      <c r="A12" s="7"/>
      <c r="B12" s="9" t="s">
        <v>186</v>
      </c>
      <c r="C12" s="133">
        <v>2.4370000000000003</v>
      </c>
      <c r="D12" s="133">
        <v>2.8580540927552542</v>
      </c>
      <c r="E12" s="133">
        <v>2.757408676078393</v>
      </c>
      <c r="F12" s="133">
        <v>2.958699509432116</v>
      </c>
    </row>
    <row r="13" spans="1:6" ht="31.5">
      <c r="A13" s="7"/>
      <c r="B13" s="9" t="s">
        <v>187</v>
      </c>
      <c r="C13" s="132">
        <v>62.16</v>
      </c>
      <c r="D13" s="132">
        <v>64.168</v>
      </c>
      <c r="E13" s="132">
        <v>32.084</v>
      </c>
      <c r="F13" s="132">
        <v>32.084</v>
      </c>
    </row>
    <row r="14" spans="1:6" ht="15.75">
      <c r="A14" s="7"/>
      <c r="B14" s="9" t="s">
        <v>188</v>
      </c>
      <c r="C14" s="133">
        <v>3.4775</v>
      </c>
      <c r="D14" s="134">
        <v>3.96154446</v>
      </c>
      <c r="E14" s="133">
        <v>3.82204</v>
      </c>
      <c r="F14" s="133">
        <v>4.101048919999999</v>
      </c>
    </row>
    <row r="15" spans="1:6" ht="31.5">
      <c r="A15" s="18" t="s">
        <v>16</v>
      </c>
      <c r="B15" s="131" t="s">
        <v>189</v>
      </c>
      <c r="C15" s="14">
        <v>118.73217391304348</v>
      </c>
      <c r="D15" s="14">
        <v>139.26219864587844</v>
      </c>
      <c r="E15" s="14">
        <v>67.17906350500648</v>
      </c>
      <c r="F15" s="14">
        <v>72.08313514087196</v>
      </c>
    </row>
    <row r="16" spans="1:6" ht="31.5">
      <c r="A16" s="7"/>
      <c r="B16" s="9" t="s">
        <v>185</v>
      </c>
      <c r="C16" s="132">
        <v>29.964</v>
      </c>
      <c r="D16" s="132">
        <v>29.964</v>
      </c>
      <c r="E16" s="132">
        <v>14.982</v>
      </c>
      <c r="F16" s="132">
        <v>14.982</v>
      </c>
    </row>
    <row r="17" spans="1:6" ht="15.75">
      <c r="A17" s="7"/>
      <c r="B17" s="9" t="s">
        <v>186</v>
      </c>
      <c r="C17" s="132">
        <v>2.4370000000000003</v>
      </c>
      <c r="D17" s="133">
        <v>2.8580540927552542</v>
      </c>
      <c r="E17" s="133">
        <v>2.757408676078393</v>
      </c>
      <c r="F17" s="133">
        <v>2.958699509432116</v>
      </c>
    </row>
    <row r="18" spans="1:6" ht="31.5">
      <c r="A18" s="7"/>
      <c r="B18" s="9" t="s">
        <v>187</v>
      </c>
      <c r="C18" s="132">
        <v>13.536</v>
      </c>
      <c r="D18" s="132">
        <v>13.536</v>
      </c>
      <c r="E18" s="132">
        <v>6.768</v>
      </c>
      <c r="F18" s="132">
        <v>6.768</v>
      </c>
    </row>
    <row r="19" spans="1:6" ht="15.75">
      <c r="A19" s="7"/>
      <c r="B19" s="9" t="s">
        <v>188</v>
      </c>
      <c r="C19" s="133">
        <v>3.4775</v>
      </c>
      <c r="D19" s="133">
        <v>3.96154446</v>
      </c>
      <c r="E19" s="133">
        <v>3.82204</v>
      </c>
      <c r="F19" s="133">
        <v>4.101048919999999</v>
      </c>
    </row>
    <row r="20" spans="1:6" ht="31.5">
      <c r="A20" s="7" t="s">
        <v>17</v>
      </c>
      <c r="B20" s="9" t="s">
        <v>190</v>
      </c>
      <c r="C20" s="11">
        <v>0</v>
      </c>
      <c r="D20" s="11">
        <v>0</v>
      </c>
      <c r="E20" s="11">
        <v>0</v>
      </c>
      <c r="F20" s="11">
        <v>0</v>
      </c>
    </row>
    <row r="21" spans="1:6" ht="31.5">
      <c r="A21" s="7" t="s">
        <v>18</v>
      </c>
      <c r="B21" s="9" t="s">
        <v>191</v>
      </c>
      <c r="C21" s="11">
        <v>0</v>
      </c>
      <c r="D21" s="11">
        <v>0</v>
      </c>
      <c r="E21" s="11">
        <v>0</v>
      </c>
      <c r="F21" s="11">
        <v>0</v>
      </c>
    </row>
    <row r="22" spans="1:6" ht="15.75">
      <c r="A22" s="7" t="s">
        <v>19</v>
      </c>
      <c r="B22" s="9" t="s">
        <v>192</v>
      </c>
      <c r="C22" s="11">
        <v>37.737391304347824</v>
      </c>
      <c r="D22" s="11">
        <v>42.61904165999999</v>
      </c>
      <c r="E22" s="11">
        <v>20.74929</v>
      </c>
      <c r="F22" s="11">
        <v>21.86975166</v>
      </c>
    </row>
    <row r="23" spans="1:6" ht="15.75">
      <c r="A23" s="7"/>
      <c r="B23" s="9" t="s">
        <v>193</v>
      </c>
      <c r="C23" s="132">
        <v>1.0690434782608695</v>
      </c>
      <c r="D23" s="135">
        <v>1.069</v>
      </c>
      <c r="E23" s="135">
        <v>0.5345</v>
      </c>
      <c r="F23" s="135">
        <v>0.5345</v>
      </c>
    </row>
    <row r="24" spans="1:6" ht="15.75">
      <c r="A24" s="7"/>
      <c r="B24" s="9" t="s">
        <v>194</v>
      </c>
      <c r="C24" s="136" t="s">
        <v>195</v>
      </c>
      <c r="D24" s="136" t="s">
        <v>195</v>
      </c>
      <c r="E24" s="136" t="s">
        <v>195</v>
      </c>
      <c r="F24" s="136" t="s">
        <v>195</v>
      </c>
    </row>
    <row r="25" spans="1:6" ht="15.75">
      <c r="A25" s="7"/>
      <c r="B25" s="9" t="s">
        <v>196</v>
      </c>
      <c r="C25" s="11">
        <v>35.3</v>
      </c>
      <c r="D25" s="11">
        <v>39.86814</v>
      </c>
      <c r="E25" s="11">
        <v>38.82</v>
      </c>
      <c r="F25" s="11">
        <v>40.91628</v>
      </c>
    </row>
    <row r="26" spans="1:6" ht="78.75">
      <c r="A26" s="7" t="s">
        <v>20</v>
      </c>
      <c r="B26" s="9" t="s">
        <v>197</v>
      </c>
      <c r="C26" s="11">
        <v>0</v>
      </c>
      <c r="D26" s="11">
        <v>0</v>
      </c>
      <c r="E26" s="11">
        <v>0</v>
      </c>
      <c r="F26" s="11">
        <v>0</v>
      </c>
    </row>
    <row r="27" spans="1:6" ht="31.5">
      <c r="A27" s="7" t="s">
        <v>21</v>
      </c>
      <c r="B27" s="9" t="s">
        <v>198</v>
      </c>
      <c r="C27" s="11">
        <v>691.7895652173913</v>
      </c>
      <c r="D27" s="51">
        <v>711.1596730434783</v>
      </c>
      <c r="E27" s="11">
        <v>345.89478260869566</v>
      </c>
      <c r="F27" s="11">
        <v>365.2648904347826</v>
      </c>
    </row>
    <row r="28" spans="1:6" ht="15.75">
      <c r="A28" s="7"/>
      <c r="B28" s="9" t="s">
        <v>6</v>
      </c>
      <c r="C28" s="11">
        <v>4</v>
      </c>
      <c r="D28" s="51">
        <v>4</v>
      </c>
      <c r="E28" s="11">
        <v>4</v>
      </c>
      <c r="F28" s="11">
        <v>4</v>
      </c>
    </row>
    <row r="29" spans="1:6" ht="15.75">
      <c r="A29" s="7"/>
      <c r="B29" s="9" t="s">
        <v>7</v>
      </c>
      <c r="C29" s="11">
        <v>3</v>
      </c>
      <c r="D29" s="51">
        <v>3</v>
      </c>
      <c r="E29" s="11">
        <v>3</v>
      </c>
      <c r="F29" s="11">
        <v>3</v>
      </c>
    </row>
    <row r="30" spans="1:6" ht="15.75">
      <c r="A30" s="7"/>
      <c r="B30" s="9" t="s">
        <v>22</v>
      </c>
      <c r="C30" s="59">
        <v>14412.282608695654</v>
      </c>
      <c r="D30" s="59">
        <v>14815.82652173913</v>
      </c>
      <c r="E30" s="59">
        <v>14412.282608695654</v>
      </c>
      <c r="F30" s="59">
        <v>15219.37043478261</v>
      </c>
    </row>
    <row r="31" spans="1:6" ht="15.75">
      <c r="A31" s="7" t="s">
        <v>23</v>
      </c>
      <c r="B31" s="9" t="s">
        <v>199</v>
      </c>
      <c r="C31" s="11">
        <v>236.59304347826088</v>
      </c>
      <c r="D31" s="11">
        <v>214.77022125913044</v>
      </c>
      <c r="E31" s="11">
        <v>104.46022434782608</v>
      </c>
      <c r="F31" s="11">
        <v>110.30999691130435</v>
      </c>
    </row>
    <row r="32" spans="1:6" ht="15.75">
      <c r="A32" s="7"/>
      <c r="B32" s="9" t="s">
        <v>200</v>
      </c>
      <c r="C32" s="11">
        <v>35.2</v>
      </c>
      <c r="D32" s="11">
        <v>30.2</v>
      </c>
      <c r="E32" s="11">
        <v>30.2</v>
      </c>
      <c r="F32" s="11">
        <v>30.2</v>
      </c>
    </row>
    <row r="33" spans="1:6" ht="15.75">
      <c r="A33" s="7" t="s">
        <v>25</v>
      </c>
      <c r="B33" s="9" t="s">
        <v>201</v>
      </c>
      <c r="C33" s="11">
        <v>215.63478260869564</v>
      </c>
      <c r="D33" s="11">
        <v>234.1693039930435</v>
      </c>
      <c r="E33" s="11">
        <v>114.88061478260872</v>
      </c>
      <c r="F33" s="11">
        <v>119.2886892104348</v>
      </c>
    </row>
    <row r="34" spans="1:6" ht="15.75">
      <c r="A34" s="7"/>
      <c r="B34" s="9" t="s">
        <v>202</v>
      </c>
      <c r="C34" s="11"/>
      <c r="D34" s="51"/>
      <c r="E34" s="11"/>
      <c r="F34" s="11"/>
    </row>
    <row r="35" spans="1:6" ht="15.75">
      <c r="A35" s="7" t="s">
        <v>203</v>
      </c>
      <c r="B35" s="9" t="s">
        <v>204</v>
      </c>
      <c r="C35" s="11">
        <v>117.90782608695653</v>
      </c>
      <c r="D35" s="137">
        <v>121.20924521739133</v>
      </c>
      <c r="E35" s="137">
        <v>58.953913043478266</v>
      </c>
      <c r="F35" s="137">
        <v>62.255332173913054</v>
      </c>
    </row>
    <row r="36" spans="1:6" ht="15.75">
      <c r="A36" s="7"/>
      <c r="B36" s="9" t="s">
        <v>6</v>
      </c>
      <c r="C36" s="11">
        <v>0.5</v>
      </c>
      <c r="D36" s="137">
        <v>0.5</v>
      </c>
      <c r="E36" s="137">
        <v>0.5</v>
      </c>
      <c r="F36" s="137">
        <v>0.5</v>
      </c>
    </row>
    <row r="37" spans="1:6" ht="15.75">
      <c r="A37" s="7"/>
      <c r="B37" s="9" t="s">
        <v>22</v>
      </c>
      <c r="C37" s="59">
        <v>19651.304347826088</v>
      </c>
      <c r="D37" s="138">
        <v>20201.540869565222</v>
      </c>
      <c r="E37" s="138">
        <v>19651.304347826088</v>
      </c>
      <c r="F37" s="138">
        <v>20751.777391304353</v>
      </c>
    </row>
    <row r="38" spans="1:6" ht="15.75">
      <c r="A38" s="7" t="s">
        <v>205</v>
      </c>
      <c r="B38" s="9" t="s">
        <v>199</v>
      </c>
      <c r="C38" s="11">
        <v>40.32521739130435</v>
      </c>
      <c r="D38" s="139">
        <v>36.60519205565218</v>
      </c>
      <c r="E38" s="139">
        <v>17.804081739130435</v>
      </c>
      <c r="F38" s="139">
        <v>18.80111031652174</v>
      </c>
    </row>
    <row r="39" spans="1:6" ht="47.25">
      <c r="A39" s="7" t="s">
        <v>206</v>
      </c>
      <c r="B39" s="9" t="s">
        <v>207</v>
      </c>
      <c r="C39" s="11">
        <v>0</v>
      </c>
      <c r="D39" s="11">
        <v>0</v>
      </c>
      <c r="E39" s="11">
        <v>0</v>
      </c>
      <c r="F39" s="11">
        <v>0</v>
      </c>
    </row>
    <row r="40" spans="1:6" ht="15.75">
      <c r="A40" s="7" t="s">
        <v>208</v>
      </c>
      <c r="B40" s="9" t="s">
        <v>209</v>
      </c>
      <c r="C40" s="11">
        <v>0</v>
      </c>
      <c r="D40" s="11">
        <v>4.02486672</v>
      </c>
      <c r="E40" s="11">
        <v>1.95762</v>
      </c>
      <c r="F40" s="11">
        <v>2.06724672</v>
      </c>
    </row>
    <row r="41" spans="1:6" ht="31.5">
      <c r="A41" s="7" t="s">
        <v>210</v>
      </c>
      <c r="B41" s="9" t="s">
        <v>211</v>
      </c>
      <c r="C41" s="11">
        <v>0</v>
      </c>
      <c r="D41" s="11">
        <v>0</v>
      </c>
      <c r="E41" s="11">
        <v>0</v>
      </c>
      <c r="F41" s="11">
        <v>0</v>
      </c>
    </row>
    <row r="42" spans="1:6" ht="15.75">
      <c r="A42" s="50" t="s">
        <v>212</v>
      </c>
      <c r="B42" s="25" t="s">
        <v>213</v>
      </c>
      <c r="C42" s="51">
        <v>57.40173913043478</v>
      </c>
      <c r="D42" s="51">
        <v>72.33</v>
      </c>
      <c r="E42" s="51">
        <v>36.165</v>
      </c>
      <c r="F42" s="51">
        <v>36.165</v>
      </c>
    </row>
    <row r="43" spans="1:6" ht="15.75">
      <c r="A43" s="50"/>
      <c r="B43" s="25" t="s">
        <v>202</v>
      </c>
      <c r="C43" s="51"/>
      <c r="D43" s="51"/>
      <c r="E43" s="51"/>
      <c r="F43" s="51"/>
    </row>
    <row r="44" spans="1:6" ht="15.75">
      <c r="A44" s="50" t="s">
        <v>214</v>
      </c>
      <c r="B44" s="25" t="s">
        <v>215</v>
      </c>
      <c r="C44" s="51">
        <v>0</v>
      </c>
      <c r="D44" s="51">
        <v>72.33</v>
      </c>
      <c r="E44" s="51">
        <v>36.165</v>
      </c>
      <c r="F44" s="51">
        <v>36.165</v>
      </c>
    </row>
    <row r="45" spans="1:6" ht="31.5">
      <c r="A45" s="7" t="s">
        <v>26</v>
      </c>
      <c r="B45" s="9" t="s">
        <v>216</v>
      </c>
      <c r="C45" s="11">
        <v>0</v>
      </c>
      <c r="D45" s="11">
        <v>0</v>
      </c>
      <c r="E45" s="11">
        <v>0</v>
      </c>
      <c r="F45" s="11">
        <v>0</v>
      </c>
    </row>
    <row r="46" spans="1:6" ht="15.75">
      <c r="A46" s="7" t="s">
        <v>27</v>
      </c>
      <c r="B46" s="9" t="s">
        <v>217</v>
      </c>
      <c r="C46" s="11">
        <v>0</v>
      </c>
      <c r="D46" s="11">
        <v>0</v>
      </c>
      <c r="E46" s="11">
        <v>0</v>
      </c>
      <c r="F46" s="11">
        <v>0</v>
      </c>
    </row>
    <row r="47" spans="1:6" ht="15.75">
      <c r="A47" s="18" t="s">
        <v>28</v>
      </c>
      <c r="B47" s="131" t="s">
        <v>218</v>
      </c>
      <c r="C47" s="14">
        <v>590.0765217391305</v>
      </c>
      <c r="D47" s="14">
        <v>744.9789216000001</v>
      </c>
      <c r="E47" s="14">
        <v>366.40860000000004</v>
      </c>
      <c r="F47" s="14">
        <v>378.57032160000006</v>
      </c>
    </row>
    <row r="48" spans="1:6" ht="47.25">
      <c r="A48" s="7" t="s">
        <v>30</v>
      </c>
      <c r="B48" s="9" t="s">
        <v>219</v>
      </c>
      <c r="C48" s="11">
        <v>0</v>
      </c>
      <c r="D48" s="11">
        <v>0</v>
      </c>
      <c r="E48" s="11">
        <v>0</v>
      </c>
      <c r="F48" s="11">
        <v>0</v>
      </c>
    </row>
    <row r="49" spans="1:6" ht="78" customHeight="1">
      <c r="A49" s="7" t="s">
        <v>31</v>
      </c>
      <c r="B49" s="9" t="s">
        <v>220</v>
      </c>
      <c r="C49" s="11">
        <v>0</v>
      </c>
      <c r="D49" s="11">
        <v>0</v>
      </c>
      <c r="E49" s="11">
        <v>0</v>
      </c>
      <c r="F49" s="11">
        <v>0</v>
      </c>
    </row>
    <row r="50" spans="1:6" ht="47.25">
      <c r="A50" s="140" t="s">
        <v>32</v>
      </c>
      <c r="B50" s="141" t="s">
        <v>221</v>
      </c>
      <c r="C50" s="139">
        <v>142.38260869565215</v>
      </c>
      <c r="D50" s="11">
        <v>298.47</v>
      </c>
      <c r="E50" s="11">
        <v>149.235</v>
      </c>
      <c r="F50" s="11">
        <v>149.235</v>
      </c>
    </row>
    <row r="51" spans="1:6" ht="15.75">
      <c r="A51" s="7" t="s">
        <v>33</v>
      </c>
      <c r="B51" s="9" t="s">
        <v>222</v>
      </c>
      <c r="C51" s="11">
        <v>333.6</v>
      </c>
      <c r="D51" s="51">
        <v>342.9408</v>
      </c>
      <c r="E51" s="11">
        <v>166.8</v>
      </c>
      <c r="F51" s="11">
        <v>176.1408</v>
      </c>
    </row>
    <row r="52" spans="1:6" ht="15.75">
      <c r="A52" s="7"/>
      <c r="B52" s="9" t="s">
        <v>6</v>
      </c>
      <c r="C52" s="11">
        <v>2</v>
      </c>
      <c r="D52" s="11">
        <v>2</v>
      </c>
      <c r="E52" s="11">
        <v>2</v>
      </c>
      <c r="F52" s="11">
        <v>2</v>
      </c>
    </row>
    <row r="53" spans="1:6" ht="15.75">
      <c r="A53" s="7"/>
      <c r="B53" s="9" t="s">
        <v>7</v>
      </c>
      <c r="C53" s="11">
        <v>3</v>
      </c>
      <c r="D53" s="51">
        <v>3</v>
      </c>
      <c r="E53" s="11">
        <v>3</v>
      </c>
      <c r="F53" s="11">
        <v>3</v>
      </c>
    </row>
    <row r="54" spans="1:6" ht="15.75">
      <c r="A54" s="7"/>
      <c r="B54" s="9" t="s">
        <v>223</v>
      </c>
      <c r="C54" s="59">
        <v>13900</v>
      </c>
      <c r="D54" s="59">
        <v>14289.2</v>
      </c>
      <c r="E54" s="59">
        <v>13900</v>
      </c>
      <c r="F54" s="59">
        <v>14678.400000000001</v>
      </c>
    </row>
    <row r="55" spans="1:6" ht="15.75">
      <c r="A55" s="7" t="s">
        <v>224</v>
      </c>
      <c r="B55" s="9" t="s">
        <v>199</v>
      </c>
      <c r="C55" s="11">
        <v>114.09391304347827</v>
      </c>
      <c r="D55" s="11">
        <v>103.5681216</v>
      </c>
      <c r="E55" s="11">
        <v>50.3736</v>
      </c>
      <c r="F55" s="11">
        <v>53.1945216</v>
      </c>
    </row>
    <row r="56" spans="1:6" ht="31.5">
      <c r="A56" s="7" t="s">
        <v>225</v>
      </c>
      <c r="B56" s="9" t="s">
        <v>226</v>
      </c>
      <c r="C56" s="11">
        <v>0</v>
      </c>
      <c r="D56" s="11">
        <v>0</v>
      </c>
      <c r="E56" s="11">
        <v>0</v>
      </c>
      <c r="F56" s="11">
        <v>0</v>
      </c>
    </row>
    <row r="57" spans="1:6" ht="15.75">
      <c r="A57" s="7" t="s">
        <v>227</v>
      </c>
      <c r="B57" s="9" t="s">
        <v>228</v>
      </c>
      <c r="C57" s="11">
        <v>0</v>
      </c>
      <c r="D57" s="11">
        <v>0</v>
      </c>
      <c r="E57" s="11">
        <v>0</v>
      </c>
      <c r="F57" s="11">
        <v>0</v>
      </c>
    </row>
    <row r="58" spans="1:6" ht="15.75">
      <c r="A58" s="18" t="s">
        <v>34</v>
      </c>
      <c r="B58" s="131" t="s">
        <v>111</v>
      </c>
      <c r="C58" s="14">
        <v>652.5339130434783</v>
      </c>
      <c r="D58" s="14">
        <v>722.4073848647324</v>
      </c>
      <c r="E58" s="14">
        <v>361.2036924323662</v>
      </c>
      <c r="F58" s="14">
        <v>361.2036924323662</v>
      </c>
    </row>
    <row r="59" spans="1:6" ht="110.25">
      <c r="A59" s="7" t="s">
        <v>4</v>
      </c>
      <c r="B59" s="9" t="s">
        <v>229</v>
      </c>
      <c r="C59" s="11">
        <v>0</v>
      </c>
      <c r="D59" s="11">
        <v>0</v>
      </c>
      <c r="E59" s="11">
        <v>0</v>
      </c>
      <c r="F59" s="11">
        <v>0</v>
      </c>
    </row>
    <row r="60" spans="1:6" ht="63">
      <c r="A60" s="7" t="s">
        <v>5</v>
      </c>
      <c r="B60" s="9" t="s">
        <v>230</v>
      </c>
      <c r="C60" s="11">
        <v>0</v>
      </c>
      <c r="D60" s="11">
        <v>0</v>
      </c>
      <c r="E60" s="11">
        <v>0</v>
      </c>
      <c r="F60" s="11">
        <v>0</v>
      </c>
    </row>
    <row r="61" spans="1:6" ht="31.5">
      <c r="A61" s="7" t="s">
        <v>8</v>
      </c>
      <c r="B61" s="9" t="s">
        <v>231</v>
      </c>
      <c r="C61" s="11">
        <v>426.96</v>
      </c>
      <c r="D61" s="11">
        <v>0</v>
      </c>
      <c r="E61" s="11">
        <v>0</v>
      </c>
      <c r="F61" s="11">
        <v>0</v>
      </c>
    </row>
    <row r="62" spans="1:6" ht="15.75">
      <c r="A62" s="7"/>
      <c r="B62" s="9" t="s">
        <v>6</v>
      </c>
      <c r="C62" s="11">
        <v>1.9</v>
      </c>
      <c r="D62" s="11">
        <v>0</v>
      </c>
      <c r="E62" s="11">
        <v>0</v>
      </c>
      <c r="F62" s="11">
        <v>0</v>
      </c>
    </row>
    <row r="63" spans="1:6" ht="15.75">
      <c r="A63" s="7" t="s">
        <v>36</v>
      </c>
      <c r="B63" s="9" t="s">
        <v>232</v>
      </c>
      <c r="C63" s="11">
        <v>146.01913043478262</v>
      </c>
      <c r="D63" s="11">
        <v>0</v>
      </c>
      <c r="E63" s="11">
        <v>0</v>
      </c>
      <c r="F63" s="11">
        <v>0</v>
      </c>
    </row>
    <row r="64" spans="1:6" ht="15.75">
      <c r="A64" s="7" t="s">
        <v>37</v>
      </c>
      <c r="B64" s="9" t="s">
        <v>233</v>
      </c>
      <c r="C64" s="11">
        <v>0</v>
      </c>
      <c r="D64" s="11">
        <v>0</v>
      </c>
      <c r="E64" s="11">
        <v>0</v>
      </c>
      <c r="F64" s="11">
        <v>0</v>
      </c>
    </row>
    <row r="65" spans="1:6" ht="15.75">
      <c r="A65" s="7" t="s">
        <v>234</v>
      </c>
      <c r="B65" s="9" t="s">
        <v>235</v>
      </c>
      <c r="C65" s="11">
        <v>0</v>
      </c>
      <c r="D65" s="11">
        <v>0</v>
      </c>
      <c r="E65" s="11">
        <v>0</v>
      </c>
      <c r="F65" s="11">
        <v>0</v>
      </c>
    </row>
    <row r="66" spans="1:6" ht="47.25">
      <c r="A66" s="7" t="s">
        <v>38</v>
      </c>
      <c r="B66" s="9" t="s">
        <v>236</v>
      </c>
      <c r="C66" s="11">
        <v>0</v>
      </c>
      <c r="D66" s="11">
        <v>0</v>
      </c>
      <c r="E66" s="11">
        <v>0</v>
      </c>
      <c r="F66" s="11">
        <v>0</v>
      </c>
    </row>
    <row r="67" spans="1:6" ht="15.75">
      <c r="A67" s="7" t="s">
        <v>39</v>
      </c>
      <c r="B67" s="9" t="s">
        <v>237</v>
      </c>
      <c r="C67" s="11">
        <v>79.55478260869565</v>
      </c>
      <c r="D67" s="11">
        <v>722.4073848647324</v>
      </c>
      <c r="E67" s="11">
        <v>361.2036924323662</v>
      </c>
      <c r="F67" s="11">
        <v>361.2036924323662</v>
      </c>
    </row>
    <row r="68" spans="1:6" ht="15.75">
      <c r="A68" s="18" t="s">
        <v>40</v>
      </c>
      <c r="B68" s="131" t="s">
        <v>41</v>
      </c>
      <c r="C68" s="14">
        <v>0</v>
      </c>
      <c r="D68" s="14">
        <v>0</v>
      </c>
      <c r="E68" s="14">
        <v>0</v>
      </c>
      <c r="F68" s="14">
        <v>0</v>
      </c>
    </row>
    <row r="69" spans="1:6" ht="31.5">
      <c r="A69" s="18" t="s">
        <v>42</v>
      </c>
      <c r="B69" s="131" t="s">
        <v>238</v>
      </c>
      <c r="C69" s="14">
        <v>14.399999999999999</v>
      </c>
      <c r="D69" s="14">
        <v>14.44</v>
      </c>
      <c r="E69" s="14">
        <v>7.22</v>
      </c>
      <c r="F69" s="14">
        <v>7.22</v>
      </c>
    </row>
    <row r="70" spans="1:6" ht="63">
      <c r="A70" s="18" t="s">
        <v>44</v>
      </c>
      <c r="B70" s="131" t="s">
        <v>239</v>
      </c>
      <c r="C70" s="14">
        <v>84</v>
      </c>
      <c r="D70" s="144">
        <v>14.69791</v>
      </c>
      <c r="E70" s="144">
        <v>14.14791</v>
      </c>
      <c r="F70" s="144">
        <v>0.55</v>
      </c>
    </row>
    <row r="71" spans="1:6" ht="15.75">
      <c r="A71" s="18" t="s">
        <v>46</v>
      </c>
      <c r="B71" s="131" t="s">
        <v>240</v>
      </c>
      <c r="C71" s="14">
        <v>8.243478260869566</v>
      </c>
      <c r="D71" s="14">
        <v>8.397173854123242</v>
      </c>
      <c r="E71" s="14">
        <v>4.198586927061621</v>
      </c>
      <c r="F71" s="14">
        <v>4.198586927061621</v>
      </c>
    </row>
    <row r="72" spans="1:6" ht="15.75">
      <c r="A72" s="7"/>
      <c r="B72" s="9" t="s">
        <v>202</v>
      </c>
      <c r="C72" s="11"/>
      <c r="D72" s="51"/>
      <c r="E72" s="11"/>
      <c r="F72" s="11"/>
    </row>
    <row r="73" spans="1:6" ht="15.75">
      <c r="A73" s="7" t="s">
        <v>48</v>
      </c>
      <c r="B73" s="9" t="s">
        <v>241</v>
      </c>
      <c r="C73" s="11">
        <v>0</v>
      </c>
      <c r="D73" s="11">
        <v>0</v>
      </c>
      <c r="E73" s="11">
        <v>0</v>
      </c>
      <c r="F73" s="11">
        <v>0</v>
      </c>
    </row>
    <row r="74" spans="1:6" ht="15.75">
      <c r="A74" s="7" t="s">
        <v>49</v>
      </c>
      <c r="B74" s="9" t="s">
        <v>50</v>
      </c>
      <c r="C74" s="11">
        <v>8.243478260869566</v>
      </c>
      <c r="D74" s="51">
        <v>8.397173854123242</v>
      </c>
      <c r="E74" s="11">
        <v>4.198586927061621</v>
      </c>
      <c r="F74" s="11">
        <v>4.198586927061621</v>
      </c>
    </row>
    <row r="75" spans="1:6" ht="15.75">
      <c r="A75" s="7" t="s">
        <v>150</v>
      </c>
      <c r="B75" s="9" t="s">
        <v>2</v>
      </c>
      <c r="C75" s="11">
        <v>0</v>
      </c>
      <c r="D75" s="11">
        <v>0</v>
      </c>
      <c r="E75" s="11">
        <v>0</v>
      </c>
      <c r="F75" s="11">
        <v>0</v>
      </c>
    </row>
    <row r="76" spans="1:6" ht="15.75">
      <c r="A76" s="7" t="s">
        <v>151</v>
      </c>
      <c r="B76" s="9" t="s">
        <v>242</v>
      </c>
      <c r="C76" s="11">
        <v>0</v>
      </c>
      <c r="D76" s="11">
        <v>0</v>
      </c>
      <c r="E76" s="11">
        <v>0</v>
      </c>
      <c r="F76" s="11">
        <v>0</v>
      </c>
    </row>
    <row r="77" spans="1:6" ht="31.5">
      <c r="A77" s="7" t="s">
        <v>243</v>
      </c>
      <c r="B77" s="9" t="s">
        <v>244</v>
      </c>
      <c r="C77" s="11">
        <v>0</v>
      </c>
      <c r="D77" s="11">
        <v>0</v>
      </c>
      <c r="E77" s="11">
        <v>0</v>
      </c>
      <c r="F77" s="11">
        <v>0</v>
      </c>
    </row>
    <row r="78" spans="1:6" ht="15.75">
      <c r="A78" s="145"/>
      <c r="B78" s="17" t="s">
        <v>245</v>
      </c>
      <c r="C78" s="143">
        <v>2905.001739130435</v>
      </c>
      <c r="D78" s="143">
        <v>3141.4133506997937</v>
      </c>
      <c r="E78" s="143">
        <v>1548.4129632429317</v>
      </c>
      <c r="F78" s="143">
        <v>1593.000387456862</v>
      </c>
    </row>
    <row r="79" spans="1:6" ht="15.75">
      <c r="A79" s="18" t="s">
        <v>152</v>
      </c>
      <c r="B79" s="131" t="s">
        <v>52</v>
      </c>
      <c r="C79" s="14">
        <v>50.47826086956522</v>
      </c>
      <c r="D79" s="14">
        <v>31.5</v>
      </c>
      <c r="E79" s="14">
        <v>15.5</v>
      </c>
      <c r="F79" s="14">
        <v>16</v>
      </c>
    </row>
    <row r="80" spans="1:6" ht="63">
      <c r="A80" s="7" t="s">
        <v>247</v>
      </c>
      <c r="B80" s="9" t="s">
        <v>71</v>
      </c>
      <c r="C80" s="11">
        <v>0</v>
      </c>
      <c r="D80" s="11">
        <v>0</v>
      </c>
      <c r="E80" s="11">
        <v>0</v>
      </c>
      <c r="F80" s="11">
        <v>0</v>
      </c>
    </row>
    <row r="81" spans="1:6" ht="47.25">
      <c r="A81" s="7" t="s">
        <v>248</v>
      </c>
      <c r="B81" s="9" t="s">
        <v>249</v>
      </c>
      <c r="C81" s="11">
        <v>0</v>
      </c>
      <c r="D81" s="11">
        <v>0</v>
      </c>
      <c r="E81" s="11">
        <v>0</v>
      </c>
      <c r="F81" s="11">
        <v>0</v>
      </c>
    </row>
    <row r="82" spans="1:6" ht="78.75">
      <c r="A82" s="7" t="s">
        <v>250</v>
      </c>
      <c r="B82" s="9" t="s">
        <v>251</v>
      </c>
      <c r="C82" s="11">
        <v>0</v>
      </c>
      <c r="D82" s="11">
        <v>0</v>
      </c>
      <c r="E82" s="11">
        <v>0</v>
      </c>
      <c r="F82" s="11">
        <v>0</v>
      </c>
    </row>
    <row r="83" spans="1:6" ht="15.75">
      <c r="A83" s="7" t="s">
        <v>252</v>
      </c>
      <c r="B83" s="9" t="s">
        <v>55</v>
      </c>
      <c r="C83" s="11">
        <v>0</v>
      </c>
      <c r="D83" s="11">
        <v>0</v>
      </c>
      <c r="E83" s="11">
        <v>0</v>
      </c>
      <c r="F83" s="11">
        <v>0</v>
      </c>
    </row>
    <row r="84" spans="1:6" ht="47.25">
      <c r="A84" s="7" t="s">
        <v>253</v>
      </c>
      <c r="B84" s="9" t="s">
        <v>254</v>
      </c>
      <c r="C84" s="11">
        <v>50.47826086956522</v>
      </c>
      <c r="D84" s="11">
        <v>31.5</v>
      </c>
      <c r="E84" s="11">
        <v>15.5</v>
      </c>
      <c r="F84" s="11">
        <v>16</v>
      </c>
    </row>
    <row r="85" spans="1:6" ht="31.5">
      <c r="A85" s="18" t="s">
        <v>255</v>
      </c>
      <c r="B85" s="131" t="s">
        <v>256</v>
      </c>
      <c r="C85" s="14">
        <v>0</v>
      </c>
      <c r="D85" s="14">
        <v>0</v>
      </c>
      <c r="E85" s="14">
        <v>0</v>
      </c>
      <c r="F85" s="14">
        <v>0</v>
      </c>
    </row>
    <row r="86" spans="1:6" ht="31.5">
      <c r="A86" s="7" t="s">
        <v>9</v>
      </c>
      <c r="B86" s="9" t="s">
        <v>257</v>
      </c>
      <c r="C86" s="11">
        <v>0</v>
      </c>
      <c r="D86" s="11">
        <v>0</v>
      </c>
      <c r="E86" s="11">
        <v>0</v>
      </c>
      <c r="F86" s="11">
        <v>0</v>
      </c>
    </row>
    <row r="87" spans="1:6" ht="31.5">
      <c r="A87" s="7" t="s">
        <v>10</v>
      </c>
      <c r="B87" s="9" t="s">
        <v>258</v>
      </c>
      <c r="C87" s="11">
        <v>0</v>
      </c>
      <c r="D87" s="11">
        <v>0</v>
      </c>
      <c r="E87" s="11">
        <v>0</v>
      </c>
      <c r="F87" s="11">
        <v>0</v>
      </c>
    </row>
    <row r="88" spans="1:6" ht="47.25">
      <c r="A88" s="7" t="s">
        <v>11</v>
      </c>
      <c r="B88" s="9" t="s">
        <v>259</v>
      </c>
      <c r="C88" s="11">
        <v>0</v>
      </c>
      <c r="D88" s="11">
        <v>0</v>
      </c>
      <c r="E88" s="11">
        <v>0</v>
      </c>
      <c r="F88" s="11">
        <v>0</v>
      </c>
    </row>
    <row r="89" spans="1:6" ht="15.75">
      <c r="A89" s="18">
        <v>10</v>
      </c>
      <c r="B89" s="131" t="s">
        <v>260</v>
      </c>
      <c r="C89" s="11">
        <v>0</v>
      </c>
      <c r="D89" s="11">
        <v>0</v>
      </c>
      <c r="E89" s="11">
        <v>0</v>
      </c>
      <c r="F89" s="11">
        <v>0</v>
      </c>
    </row>
    <row r="90" spans="1:6" ht="15.75">
      <c r="A90" s="18" t="s">
        <v>261</v>
      </c>
      <c r="B90" s="131" t="s">
        <v>56</v>
      </c>
      <c r="C90" s="14">
        <v>2955.48</v>
      </c>
      <c r="D90" s="14">
        <v>3172.9133506997937</v>
      </c>
      <c r="E90" s="14">
        <v>1563.9129632429317</v>
      </c>
      <c r="F90" s="14">
        <v>1609.000387456862</v>
      </c>
    </row>
    <row r="91" spans="1:6" ht="31.5">
      <c r="A91" s="18" t="s">
        <v>262</v>
      </c>
      <c r="B91" s="131" t="s">
        <v>263</v>
      </c>
      <c r="C91" s="18">
        <v>63.078</v>
      </c>
      <c r="D91" s="147">
        <v>64.76700000000001</v>
      </c>
      <c r="E91" s="146">
        <v>32.383500000000005</v>
      </c>
      <c r="F91" s="146">
        <v>32.383500000000005</v>
      </c>
    </row>
    <row r="92" spans="1:6" ht="15.75">
      <c r="A92" s="18" t="s">
        <v>264</v>
      </c>
      <c r="B92" s="131" t="s">
        <v>265</v>
      </c>
      <c r="C92" s="14">
        <v>48.29</v>
      </c>
      <c r="D92" s="14">
        <v>48.99</v>
      </c>
      <c r="E92" s="14">
        <v>48.29</v>
      </c>
      <c r="F92" s="14">
        <v>49.69</v>
      </c>
    </row>
    <row r="93" spans="1:6" ht="15.75">
      <c r="A93" s="148" t="s">
        <v>266</v>
      </c>
      <c r="B93" s="131" t="s">
        <v>267</v>
      </c>
      <c r="C93" s="14">
        <v>48.29</v>
      </c>
      <c r="D93" s="14">
        <v>48.99</v>
      </c>
      <c r="E93" s="14">
        <v>48.29</v>
      </c>
      <c r="F93" s="14">
        <v>49.69</v>
      </c>
    </row>
    <row r="94" spans="1:6" ht="15.75">
      <c r="A94" s="148"/>
      <c r="B94" s="131" t="s">
        <v>268</v>
      </c>
      <c r="C94" s="14"/>
      <c r="D94" s="14"/>
      <c r="E94" s="14">
        <f>E93/C93%</f>
        <v>100</v>
      </c>
      <c r="F94" s="14">
        <f>F93/E93%</f>
        <v>102.89915096293228</v>
      </c>
    </row>
    <row r="95" spans="3:6" ht="12.75">
      <c r="C95" s="150"/>
      <c r="D95"/>
      <c r="E95" s="151"/>
      <c r="F95"/>
    </row>
  </sheetData>
  <sheetProtection/>
  <mergeCells count="2">
    <mergeCell ref="E1:F1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2013-11-04T05:02:24Z</cp:lastPrinted>
  <dcterms:created xsi:type="dcterms:W3CDTF">1996-10-08T23:32:33Z</dcterms:created>
  <dcterms:modified xsi:type="dcterms:W3CDTF">2013-11-04T06:52:36Z</dcterms:modified>
  <cp:category/>
  <cp:version/>
  <cp:contentType/>
  <cp:contentStatus/>
</cp:coreProperties>
</file>